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Investismentos 2020 e 202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" i="3" l="1"/>
  <c r="AK6" i="3"/>
  <c r="V37" i="3" l="1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5" i="3"/>
  <c r="AK7" i="3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S41" i="3" l="1"/>
  <c r="S42" i="3"/>
  <c r="S43" i="3"/>
  <c r="S44" i="3"/>
  <c r="S45" i="3"/>
  <c r="S46" i="3"/>
  <c r="S47" i="3"/>
  <c r="S48" i="3"/>
  <c r="AK41" i="3"/>
  <c r="AK42" i="3"/>
  <c r="AK43" i="3"/>
  <c r="AK44" i="3"/>
  <c r="AK45" i="3"/>
  <c r="AK46" i="3"/>
  <c r="AK47" i="3"/>
  <c r="AK48" i="3"/>
  <c r="S53" i="3" l="1"/>
  <c r="S34" i="3"/>
  <c r="S74" i="3" l="1"/>
  <c r="M74" i="3"/>
  <c r="L74" i="3"/>
  <c r="K74" i="3"/>
  <c r="J74" i="3"/>
  <c r="I74" i="3"/>
  <c r="H74" i="3"/>
  <c r="G74" i="3"/>
  <c r="F74" i="3"/>
  <c r="E74" i="3"/>
  <c r="D74" i="3"/>
  <c r="C74" i="3"/>
  <c r="AJ70" i="3"/>
  <c r="AD70" i="3"/>
  <c r="AC70" i="3"/>
  <c r="AB70" i="3"/>
  <c r="AA70" i="3"/>
  <c r="Z70" i="3"/>
  <c r="Y70" i="3"/>
  <c r="X70" i="3"/>
  <c r="W70" i="3"/>
  <c r="V70" i="3"/>
  <c r="U70" i="3"/>
  <c r="R70" i="3"/>
  <c r="M70" i="3"/>
  <c r="L70" i="3"/>
  <c r="K70" i="3"/>
  <c r="J70" i="3"/>
  <c r="I70" i="3"/>
  <c r="H70" i="3"/>
  <c r="G70" i="3"/>
  <c r="F70" i="3"/>
  <c r="E70" i="3"/>
  <c r="D70" i="3"/>
  <c r="C70" i="3"/>
  <c r="AK69" i="3"/>
  <c r="S69" i="3"/>
  <c r="AK62" i="3"/>
  <c r="S62" i="3"/>
  <c r="AJ59" i="3"/>
  <c r="AI59" i="3"/>
  <c r="AD59" i="3"/>
  <c r="AC59" i="3"/>
  <c r="AB59" i="3"/>
  <c r="AA59" i="3"/>
  <c r="Z59" i="3"/>
  <c r="Y59" i="3"/>
  <c r="X59" i="3"/>
  <c r="W59" i="3"/>
  <c r="V59" i="3"/>
  <c r="U59" i="3"/>
  <c r="R59" i="3"/>
  <c r="M59" i="3"/>
  <c r="L59" i="3"/>
  <c r="K59" i="3"/>
  <c r="J59" i="3"/>
  <c r="I59" i="3"/>
  <c r="H59" i="3"/>
  <c r="G59" i="3"/>
  <c r="F59" i="3"/>
  <c r="E59" i="3"/>
  <c r="D59" i="3"/>
  <c r="C59" i="3"/>
  <c r="AK58" i="3"/>
  <c r="S58" i="3"/>
  <c r="AK56" i="3"/>
  <c r="S56" i="3"/>
  <c r="AK55" i="3"/>
  <c r="S55" i="3"/>
  <c r="AK54" i="3"/>
  <c r="S54" i="3"/>
  <c r="AK53" i="3"/>
  <c r="AJ50" i="3"/>
  <c r="AI50" i="3"/>
  <c r="AD50" i="3"/>
  <c r="AC50" i="3"/>
  <c r="AB50" i="3"/>
  <c r="AA50" i="3"/>
  <c r="Z50" i="3"/>
  <c r="Y50" i="3"/>
  <c r="X50" i="3"/>
  <c r="W50" i="3"/>
  <c r="V50" i="3"/>
  <c r="U50" i="3"/>
  <c r="R50" i="3"/>
  <c r="M50" i="3"/>
  <c r="L50" i="3"/>
  <c r="K50" i="3"/>
  <c r="J50" i="3"/>
  <c r="I50" i="3"/>
  <c r="H50" i="3"/>
  <c r="G50" i="3"/>
  <c r="F50" i="3"/>
  <c r="E50" i="3"/>
  <c r="D50" i="3"/>
  <c r="C50" i="3"/>
  <c r="AK40" i="3"/>
  <c r="S40" i="3"/>
  <c r="R37" i="3"/>
  <c r="M37" i="3"/>
  <c r="L37" i="3"/>
  <c r="K37" i="3"/>
  <c r="J37" i="3"/>
  <c r="I37" i="3"/>
  <c r="H37" i="3"/>
  <c r="G37" i="3"/>
  <c r="F37" i="3"/>
  <c r="E37" i="3"/>
  <c r="D37" i="3"/>
  <c r="C37" i="3"/>
  <c r="U37" i="3"/>
  <c r="AK4" i="3"/>
  <c r="AK37" i="3" s="1"/>
  <c r="S5" i="3"/>
  <c r="S7" i="3"/>
  <c r="S13" i="3"/>
  <c r="S14" i="3"/>
  <c r="S21" i="3"/>
  <c r="S22" i="3"/>
  <c r="S23" i="3"/>
  <c r="S24" i="3"/>
  <c r="S29" i="3"/>
  <c r="S30" i="3"/>
  <c r="S31" i="3"/>
  <c r="S32" i="3"/>
  <c r="S33" i="3"/>
  <c r="S35" i="3"/>
  <c r="S36" i="3"/>
  <c r="S37" i="3" l="1"/>
  <c r="I93" i="3" s="1"/>
  <c r="AK50" i="3"/>
  <c r="S50" i="3"/>
  <c r="I94" i="3" s="1"/>
  <c r="S70" i="3"/>
  <c r="S59" i="3"/>
  <c r="I96" i="3" s="1"/>
  <c r="AK70" i="3"/>
  <c r="AK59" i="3"/>
  <c r="J93" i="3" l="1"/>
  <c r="AL50" i="3"/>
  <c r="J94" i="3"/>
  <c r="J96" i="3"/>
  <c r="S75" i="3"/>
  <c r="F78" i="3" s="1"/>
  <c r="J78" i="3" s="1"/>
  <c r="I95" i="3"/>
  <c r="J95" i="3" s="1"/>
  <c r="AL70" i="3"/>
  <c r="AK75" i="3"/>
  <c r="F79" i="3" s="1"/>
  <c r="J79" i="3" s="1"/>
  <c r="AL59" i="3"/>
  <c r="AL37" i="3"/>
  <c r="F81" i="3" l="1"/>
</calcChain>
</file>

<file path=xl/sharedStrings.xml><?xml version="1.0" encoding="utf-8"?>
<sst xmlns="http://schemas.openxmlformats.org/spreadsheetml/2006/main" count="259" uniqueCount="96">
  <si>
    <t>ENTRADAS</t>
  </si>
  <si>
    <t xml:space="preserve">SALDO 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</si>
  <si>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</si>
  <si>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</si>
  <si>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</si>
  <si>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</si>
  <si>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</si>
  <si>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</si>
  <si>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</si>
  <si>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</si>
  <si>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</si>
  <si>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</si>
  <si>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</si>
  <si>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</si>
  <si>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</si>
  <si>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Ano: 2019</t>
  </si>
  <si>
    <t>Receita</t>
  </si>
  <si>
    <t>Despesas</t>
  </si>
  <si>
    <t>ANÁLISE GERAL:</t>
  </si>
  <si>
    <t>RECEITAS:</t>
  </si>
  <si>
    <t>DESPESAS:</t>
  </si>
  <si>
    <t>TOTAL GERAL:</t>
  </si>
  <si>
    <t>RENDIMENTOS</t>
  </si>
  <si>
    <t>Receita:</t>
  </si>
  <si>
    <t>Despesas:</t>
  </si>
  <si>
    <t>%</t>
  </si>
  <si>
    <t>Falta empemho</t>
  </si>
  <si>
    <t>Pago</t>
  </si>
  <si>
    <t>Reforma Farmacia</t>
  </si>
  <si>
    <t>Ano: 2020-2021</t>
  </si>
  <si>
    <t>FAF-COVID</t>
  </si>
  <si>
    <t>Portaria nº480/2020</t>
  </si>
  <si>
    <t>Portraia nº774/2020</t>
  </si>
  <si>
    <t>Portraia nº1666/2020</t>
  </si>
  <si>
    <t>Portaria nº1857/2020</t>
  </si>
  <si>
    <t>Portaria nº1579/2020</t>
  </si>
  <si>
    <t>Portaria nº2405/2020</t>
  </si>
  <si>
    <t>Portaria nº2358/2020</t>
  </si>
  <si>
    <t>Portaria nº2222/2020</t>
  </si>
  <si>
    <t>Portaria nº2516/2020</t>
  </si>
  <si>
    <t>Portaria nº2994/2020</t>
  </si>
  <si>
    <t>Portaria nº3008/2020</t>
  </si>
  <si>
    <t>Portaria nº3396/2020</t>
  </si>
  <si>
    <t>Portaria nº3389/2020</t>
  </si>
  <si>
    <t>Portaria nº3354/2020</t>
  </si>
  <si>
    <t>Portaria nº3874/2021</t>
  </si>
  <si>
    <t>Portaria nº361/2021</t>
  </si>
  <si>
    <t>Portaria nº650/2021</t>
  </si>
  <si>
    <t>PFEC (LC 173/2020)</t>
  </si>
  <si>
    <t>Inciso I LC 173</t>
  </si>
  <si>
    <t>Inciso II LC 173</t>
  </si>
  <si>
    <t>MP 953</t>
  </si>
  <si>
    <t>Portaria MC nº369/2020</t>
  </si>
  <si>
    <t>Portaria MC nº378/2020</t>
  </si>
  <si>
    <t>Apoio FPM (Lei 14.041/2021)</t>
  </si>
  <si>
    <t>TOTAL GERAL RECEITA CONTA CUSTEIO/INVESTIMENTO:</t>
  </si>
  <si>
    <t>TOTAL GERAL DESPESAS CONTA CUSTEIO/INVESTIMENTO:</t>
  </si>
  <si>
    <t>Aquisição de EPI's</t>
  </si>
  <si>
    <t>Tarifas bancárias</t>
  </si>
  <si>
    <t>Aquisição cestas básicas</t>
  </si>
  <si>
    <t>Aquisição de medicamentos segundo protocolo contra COVID-19</t>
  </si>
  <si>
    <t>Auxílio Natalidade</t>
  </si>
  <si>
    <t>Auxílio para despesas de passagens</t>
  </si>
  <si>
    <t>Auxílio Funerário</t>
  </si>
  <si>
    <t>Aquisição de materiais elétricos para usina de reciclagem</t>
  </si>
  <si>
    <t>Aquisição de divisórias para organização e segurança das secretarias de Saúde e Assistência Social</t>
  </si>
  <si>
    <t>Obra de recapeamento</t>
  </si>
  <si>
    <t>Pagamento de INSS</t>
  </si>
  <si>
    <t>Instituto de Previdência Municipal</t>
  </si>
  <si>
    <t>Folha de pagamento</t>
  </si>
  <si>
    <t>Instituto Nacional do Seguro Social</t>
  </si>
  <si>
    <t>Caixa Econômica Federal</t>
  </si>
  <si>
    <t>Sintram</t>
  </si>
  <si>
    <t>Itavida Clube de Seguros</t>
  </si>
  <si>
    <t>Icatu Seguros</t>
  </si>
  <si>
    <t>.</t>
  </si>
  <si>
    <t>Teste Rápido COVID-19</t>
  </si>
  <si>
    <t>Pagamento de servidores e prestadores da saúde</t>
  </si>
  <si>
    <t>Gastos com a Portaria nº 2.516/2021</t>
  </si>
  <si>
    <t>Aquisição de medicamentos para tratamento da saúde mental</t>
  </si>
  <si>
    <t>Custeio Centro de Triagem Para COVID-19</t>
  </si>
  <si>
    <t>Teste rápido</t>
  </si>
  <si>
    <t>Custeio do imóvel (água, luz, telefone, aluguel)</t>
  </si>
  <si>
    <t xml:space="preserve"> </t>
  </si>
  <si>
    <t>Gastos com recursos da Port. Nº 480, 774 e 1666/2020</t>
  </si>
  <si>
    <t>Custeio em geral</t>
  </si>
  <si>
    <t>Pagamento de servidores lotados na unidade</t>
  </si>
  <si>
    <t>FAF-COVID:</t>
  </si>
  <si>
    <t>Apoio FPM (Lei 14.041/2021):</t>
  </si>
  <si>
    <t>MP 953:</t>
  </si>
  <si>
    <t>PFEC (LC 173/2020):</t>
  </si>
  <si>
    <t>Serviço de publicidade (cartazes, panfletos, boletins, anúncio carro de som)</t>
  </si>
  <si>
    <t>Aquisição de insumos para prevenção contra COVID-19 (EPI's, álcool, tapete sanitizante, toten...)</t>
  </si>
  <si>
    <t>Serviço de instalação e manutenção (gerador de energia do PA)</t>
  </si>
  <si>
    <t>Equipamentos para combate a pandemia da COVID-19 (aspirador, máquina de lavar, tanquinho)</t>
  </si>
  <si>
    <t>PREFEITURA DE PERDIGÃO - DEMONSTRATIVO DE MOVIMENTAÇÃO FINANCEIRA - PANDEMIA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</si>
</sst>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2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4" fontId="1" fillId="0" borderId="0" xfId="0" applyNumberFormat="1" applyFont="1"/>
    <xf numFmtId="4" fontId="2" fillId="0" borderId="0" xfId="0" applyNumberFormat="1" applyFont="1"/>
    <xf numFmtId="0" fontId="1" fillId="0" borderId="0" xfId="0" applyFont="1" applyFill="1"/>
    <xf numFmtId="0" fontId="6" fillId="6" borderId="0" xfId="0" applyFont="1" applyFill="1" applyAlignment="1">
      <alignment horizontal="center"/>
    </xf>
    <xf numFmtId="4" fontId="6" fillId="6" borderId="0" xfId="0" applyNumberFormat="1" applyFont="1" applyFill="1"/>
    <xf numFmtId="0" fontId="6" fillId="4" borderId="0" xfId="0" applyFont="1" applyFill="1" applyAlignment="1">
      <alignment horizontal="center"/>
    </xf>
    <xf numFmtId="4" fontId="6" fillId="4" borderId="0" xfId="0" applyNumberFormat="1" applyFont="1" applyFill="1"/>
    <xf numFmtId="4" fontId="7" fillId="6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4" fontId="4" fillId="3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9" fillId="5" borderId="0" xfId="0" applyFont="1" applyFill="1" applyAlignment="1">
      <alignment horizontal="center"/>
    </xf>
    <xf numFmtId="4" fontId="2" fillId="0" borderId="0" xfId="0" applyNumberFormat="1" applyFont="1" applyAlignment="1">
      <alignment horizontal="center"/>
    </xf>
    <xf numFmtId="4" fontId="6" fillId="6" borderId="0" xfId="0" applyNumberFormat="1" applyFont="1" applyFill="1" applyAlignment="1">
      <alignment horizontal="center"/>
    </xf>
    <xf numFmtId="0" fontId="6" fillId="7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6" fillId="6" borderId="0" xfId="0" applyFont="1" applyFill="1" applyAlignment="1"/>
    <xf numFmtId="4" fontId="6" fillId="4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4" fontId="5" fillId="0" borderId="0" xfId="0" applyNumberFormat="1" applyFont="1" applyFill="1" applyAlignment="1">
      <alignment horizontal="left"/>
    </xf>
    <xf numFmtId="0" fontId="10" fillId="0" borderId="0" xfId="0" applyFont="1"/>
    <xf numFmtId="4" fontId="8" fillId="2" borderId="0" xfId="0" applyNumberFormat="1" applyFont="1" applyFill="1"/>
    <xf numFmtId="0" fontId="6" fillId="0" borderId="0" xfId="0" applyFont="1" applyFill="1" applyAlignment="1"/>
    <xf numFmtId="4" fontId="6" fillId="0" borderId="0" xfId="0" applyNumberFormat="1" applyFont="1" applyFill="1" applyAlignment="1">
      <alignment horizontal="center"/>
    </xf>
    <xf numFmtId="4" fontId="6" fillId="0" borderId="0" xfId="0" applyNumberFormat="1" applyFont="1" applyFill="1"/>
    <xf numFmtId="4" fontId="7" fillId="0" borderId="0" xfId="0" applyNumberFormat="1" applyFont="1" applyFill="1" applyAlignment="1">
      <alignment horizontal="center"/>
    </xf>
    <xf numFmtId="0" fontId="4" fillId="0" borderId="0" xfId="0" applyFont="1" applyFill="1" applyAlignment="1"/>
    <xf numFmtId="4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10" fillId="0" borderId="0" xfId="0" applyNumberFormat="1" applyFont="1"/>
    <xf numFmtId="0" fontId="1" fillId="8" borderId="0" xfId="0" applyFont="1" applyFill="1"/>
    <xf numFmtId="0" fontId="1" fillId="9" borderId="0" xfId="0" applyFont="1" applyFill="1"/>
    <xf numFmtId="4" fontId="1" fillId="9" borderId="0" xfId="0" applyNumberFormat="1" applyFont="1" applyFill="1" applyAlignment="1">
      <alignment horizontal="center"/>
    </xf>
    <xf numFmtId="0" fontId="4" fillId="0" borderId="0" xfId="0" applyFont="1"/>
    <xf numFmtId="4" fontId="5" fillId="9" borderId="0" xfId="0" applyNumberFormat="1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5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2" borderId="0" xfId="0" applyFont="1" applyFill="1" applyAlignment="1">
      <alignment horizontal="right"/>
    </xf>
    <xf numFmtId="4" fontId="10" fillId="0" borderId="0" xfId="0" applyNumberFormat="1" applyFont="1" applyAlignment="1">
      <alignment horizontal="center"/>
    </xf>
    <xf numFmtId="0" fontId="9" fillId="5" borderId="0" xfId="0" applyFont="1" applyFill="1" applyAlignment="1">
      <alignment horizontal="right"/>
    </xf>
    <xf numFmtId="0" fontId="9" fillId="4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6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Gráfico</a:t>
            </a:r>
            <a:r>
              <a:rPr lang="pt-BR" baseline="0"/>
              <a:t> Receita X Despesas</a:t>
            </a:r>
            <a:endParaRPr lang="pt-BR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533-4F68-B163-0D3BF4AA8C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533-4F68-B163-0D3BF4AA8C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'Investismentos 2020 e 2021'!$I$78:$I$79</c:f>
              <c:strCache>
                <c:ptCount val="2"/>
                <c:pt idx="0">
                  <c:v>Receita:</c:v>
                </c:pt>
                <c:pt idx="1">
                  <c:v>Despesas:</c:v>
                </c:pt>
              </c:strCache>
            </c:strRef>
          </c:cat>
          <c:val>
            <c:numRef>
              <c:f>'Investismentos 2020 e 2021'!$J$78:$J$79</c:f>
              <c:numCache>
                <c:formatCode>#,##0.00</c:formatCode>
                <c:ptCount val="2"/>
                <c:pt idx="0">
                  <c:v>4082634.55</c:v>
                </c:pt>
                <c:pt idx="1">
                  <c:v>2321098.8000000003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A6-4F66-8DB1-35796F7C7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Porcentagem</a:t>
            </a:r>
            <a:r>
              <a:rPr lang="pt-BR" baseline="0"/>
              <a:t> de Gastos</a:t>
            </a:r>
            <a:endParaRPr lang="pt-BR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9BF-4B94-807F-A4B16E35924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9BF-4B94-807F-A4B16E35924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9BF-4B94-807F-A4B16E35924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9BF-4B94-807F-A4B16E3592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'Investismentos 2020 e 2021'!$H$93:$H$96</c:f>
              <c:strCache>
                <c:ptCount val="4"/>
                <c:pt idx="0">
                  <c:v>FAF-COVID:</c:v>
                </c:pt>
                <c:pt idx="1">
                  <c:v>PFEC (LC 173/2020):</c:v>
                </c:pt>
                <c:pt idx="2">
                  <c:v>MP 953:</c:v>
                </c:pt>
                <c:pt idx="3">
                  <c:v>Apoio FPM (Lei 14.041/2021):</c:v>
                </c:pt>
              </c:strCache>
            </c:strRef>
          </c:cat>
          <c:val>
            <c:numRef>
              <c:f>'Investismentos 2020 e 2021'!$J$93:$J$96</c:f>
              <c:numCache>
                <c:formatCode>#,##0.00</c:formatCode>
                <c:ptCount val="4"/>
                <c:pt idx="0">
                  <c:v>70.298677318777862</c:v>
                </c:pt>
                <c:pt idx="1">
                  <c:v>6.4270838493671034</c:v>
                </c:pt>
                <c:pt idx="2">
                  <c:v>100.32466681521127</c:v>
                </c:pt>
                <c:pt idx="3">
                  <c:v>47.237025641025632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89-49D1-A0A9-EB5A6CBEF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422208"/>
        <c:axId val="98242496"/>
      </c:barChart>
      <c:catAx>
        <c:axId val="9942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8242496"/>
        <c:crosses val="autoZero"/>
        <c:auto val="1"/>
        <c:lblAlgn val="ctr"/>
        <c:lblOffset val="100"/>
        <c:noMultiLvlLbl val="0"/>
      </c:catAx>
      <c:valAx>
        <c:axId val="9824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9422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555625</xdr:colOff>
      <xdr:row>75</xdr:row>
      <xdr:rowOff>85725</xdr:rowOff>
    </xdr:from>
    <xdr:to>
      <xdr:col>18</xdr:col>
      <xdr:colOff>749301</xdr:colOff>
      <xdr:row>87</xdr:row>
      <xdr:rowOff>73025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558799</xdr:colOff>
      <xdr:row>87</xdr:row>
      <xdr:rowOff>126999</xdr:rowOff>
    </xdr:from>
    <xdr:to>
      <xdr:col>18</xdr:col>
      <xdr:colOff>784224</xdr:colOff>
      <xdr:row>107</xdr:row>
      <xdr:rowOff>50799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6"/>
  <sheetViews>
    <sheetView tabSelected="1" zoomScaleNormal="100" workbookViewId="0">
      <selection sqref="A1:AK1"/>
    </sheetView>
  </sheetViews>
  <sheetFormatPr defaultColWidth="9.140625" defaultRowHeight="12.75" x14ac:dyDescent="0.2"/>
  <cols>
    <col min="1" max="1" width="20" style="1" customWidth="1"/>
    <col min="2" max="2" width="6.42578125" style="4" customWidth="1"/>
    <col min="3" max="3" width="5" style="4" customWidth="1"/>
    <col min="4" max="4" width="4.85546875" style="4" customWidth="1"/>
    <col min="5" max="5" width="8.5703125" style="4" customWidth="1"/>
    <col min="6" max="6" width="9.7109375" style="4" customWidth="1"/>
    <col min="7" max="7" width="8.5703125" style="4" customWidth="1"/>
    <col min="8" max="8" width="9.5703125" style="4" customWidth="1"/>
    <col min="9" max="9" width="9.7109375" style="4" customWidth="1"/>
    <col min="10" max="10" width="11.85546875" style="4" bestFit="1" customWidth="1"/>
    <col min="11" max="11" width="9.5703125" style="4" customWidth="1"/>
    <col min="12" max="12" width="10.42578125" style="4" customWidth="1"/>
    <col min="13" max="13" width="10.7109375" style="4" customWidth="1"/>
    <col min="14" max="14" width="8.5703125" style="4" customWidth="1"/>
    <col min="15" max="15" width="9.42578125" style="4" customWidth="1"/>
    <col min="16" max="16" width="7.28515625" style="4" customWidth="1"/>
    <col min="17" max="17" width="10.7109375" style="4" customWidth="1"/>
    <col min="18" max="18" width="10.140625" style="4" customWidth="1"/>
    <col min="19" max="19" width="13.5703125" style="1" customWidth="1"/>
    <col min="20" max="20" width="79" style="1" customWidth="1"/>
    <col min="21" max="21" width="4.42578125" style="1" customWidth="1"/>
    <col min="22" max="23" width="5.140625" style="1" customWidth="1"/>
    <col min="24" max="24" width="9.28515625" style="1" customWidth="1"/>
    <col min="25" max="25" width="9.85546875" style="1" customWidth="1"/>
    <col min="26" max="26" width="10.140625" style="1" customWidth="1"/>
    <col min="27" max="27" width="9.7109375" style="1" customWidth="1"/>
    <col min="28" max="28" width="9.85546875" style="1" customWidth="1"/>
    <col min="29" max="29" width="11.140625" style="1" customWidth="1"/>
    <col min="30" max="34" width="9.85546875" style="1" customWidth="1"/>
    <col min="35" max="35" width="9" style="1" customWidth="1"/>
    <col min="36" max="36" width="8.85546875" style="1" customWidth="1"/>
    <col min="37" max="37" width="15" style="1" customWidth="1"/>
    <col min="38" max="38" width="21.85546875" style="1" customWidth="1"/>
    <col min="39" max="16384" width="9.140625" style="1"/>
  </cols>
  <sheetData>
    <row r="1" spans="1:37" ht="31.5" x14ac:dyDescent="0.5">
      <c r="A1" s="46" t="s">
        <v>95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</row>
    <row r="2" spans="1:37" ht="14.45" customHeight="1" x14ac:dyDescent="0.25">
      <c r="A2" s="17" t="s">
        <v>29</v>
      </c>
      <c r="B2" s="13" t="s">
        <v>1</v>
      </c>
      <c r="C2" s="48" t="s">
        <v>0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37" x14ac:dyDescent="0.2">
      <c r="A3" s="7" t="s">
        <v>16</v>
      </c>
      <c r="B3" s="14"/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6" t="s">
        <v>3</v>
      </c>
      <c r="P3" s="16" t="s">
        <v>4</v>
      </c>
      <c r="Q3" s="16" t="s">
        <v>5</v>
      </c>
      <c r="R3" s="16" t="s">
        <v>6</v>
      </c>
      <c r="S3" s="7" t="s">
        <v>2</v>
      </c>
      <c r="T3" s="20" t="s">
        <v>17</v>
      </c>
      <c r="U3" s="2" t="s">
        <v>3</v>
      </c>
      <c r="V3" s="2" t="s">
        <v>4</v>
      </c>
      <c r="W3" s="2" t="s">
        <v>5</v>
      </c>
      <c r="X3" s="2" t="s">
        <v>6</v>
      </c>
      <c r="Y3" s="2" t="s">
        <v>7</v>
      </c>
      <c r="Z3" s="2" t="s">
        <v>8</v>
      </c>
      <c r="AA3" s="2" t="s">
        <v>9</v>
      </c>
      <c r="AB3" s="2" t="s">
        <v>10</v>
      </c>
      <c r="AC3" s="2" t="s">
        <v>11</v>
      </c>
      <c r="AD3" s="2" t="s">
        <v>12</v>
      </c>
      <c r="AE3" s="2" t="s">
        <v>13</v>
      </c>
      <c r="AF3" s="2" t="s">
        <v>14</v>
      </c>
      <c r="AG3" s="2" t="s">
        <v>3</v>
      </c>
      <c r="AH3" s="2" t="s">
        <v>4</v>
      </c>
      <c r="AI3" s="2" t="s">
        <v>5</v>
      </c>
      <c r="AJ3" s="2" t="s">
        <v>6</v>
      </c>
      <c r="AK3" s="9" t="s">
        <v>2</v>
      </c>
    </row>
    <row r="4" spans="1:37" x14ac:dyDescent="0.2">
      <c r="A4" s="1" t="s">
        <v>30</v>
      </c>
      <c r="B4" s="14">
        <v>51.09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9">
        <v>51.09</v>
      </c>
      <c r="T4" s="45" t="s">
        <v>84</v>
      </c>
      <c r="U4" s="24" t="s">
        <v>75</v>
      </c>
      <c r="V4" s="41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10">
        <f t="shared" ref="AK4:AK36" si="0">SUM(T4:AJ4)</f>
        <v>0</v>
      </c>
    </row>
    <row r="5" spans="1:37" x14ac:dyDescent="0.2">
      <c r="A5" s="1" t="s">
        <v>31</v>
      </c>
      <c r="B5" s="15"/>
      <c r="C5" s="14"/>
      <c r="D5" s="14"/>
      <c r="E5" s="14">
        <v>32505.15</v>
      </c>
      <c r="F5" s="14"/>
      <c r="G5" s="14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9">
        <f t="shared" ref="S5:S36" si="1">SUM(B5:R5)</f>
        <v>32505.15</v>
      </c>
      <c r="T5" s="23" t="s">
        <v>91</v>
      </c>
      <c r="U5" s="24"/>
      <c r="V5" s="24"/>
      <c r="W5" s="24"/>
      <c r="X5" s="24">
        <v>3568.89</v>
      </c>
      <c r="Y5" s="43">
        <v>212.96</v>
      </c>
      <c r="Z5" s="24">
        <v>458.71</v>
      </c>
      <c r="AA5" s="24"/>
      <c r="AB5" s="24"/>
      <c r="AC5" s="24">
        <v>2579.4699999999998</v>
      </c>
      <c r="AD5" s="24">
        <v>168.74</v>
      </c>
      <c r="AE5" s="24">
        <v>3221.31</v>
      </c>
      <c r="AF5" s="24"/>
      <c r="AG5" s="24"/>
      <c r="AH5" s="24"/>
      <c r="AI5" s="24"/>
      <c r="AJ5" s="24">
        <v>3699.77</v>
      </c>
      <c r="AK5" s="10">
        <f t="shared" si="0"/>
        <v>13909.849999999999</v>
      </c>
    </row>
    <row r="6" spans="1:37" x14ac:dyDescent="0.2">
      <c r="A6" s="1" t="s">
        <v>32</v>
      </c>
      <c r="B6" s="15"/>
      <c r="C6" s="14"/>
      <c r="D6" s="14"/>
      <c r="E6" s="14"/>
      <c r="F6" s="14">
        <v>140260.21</v>
      </c>
      <c r="G6" s="14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9">
        <f t="shared" si="1"/>
        <v>140260.21</v>
      </c>
      <c r="T6" s="23" t="s">
        <v>77</v>
      </c>
      <c r="U6" s="24"/>
      <c r="V6" s="24"/>
      <c r="W6" s="24"/>
      <c r="X6" s="43"/>
      <c r="Y6" s="24">
        <v>9200</v>
      </c>
      <c r="Z6" s="24">
        <v>74403</v>
      </c>
      <c r="AA6" s="24">
        <v>11500</v>
      </c>
      <c r="AB6" s="24">
        <v>68147.77</v>
      </c>
      <c r="AC6" s="24">
        <v>264316.79999999999</v>
      </c>
      <c r="AD6" s="24">
        <v>293856.21999999997</v>
      </c>
      <c r="AE6" s="24">
        <v>263335.45</v>
      </c>
      <c r="AF6" s="24">
        <v>26128</v>
      </c>
      <c r="AG6" s="24"/>
      <c r="AH6" s="24"/>
      <c r="AI6" s="24"/>
      <c r="AJ6" s="24"/>
      <c r="AK6" s="10">
        <f t="shared" si="0"/>
        <v>1010887.24</v>
      </c>
    </row>
    <row r="7" spans="1:37" x14ac:dyDescent="0.2">
      <c r="A7" s="1" t="s">
        <v>33</v>
      </c>
      <c r="H7" s="5"/>
      <c r="I7" s="5">
        <v>200000</v>
      </c>
      <c r="J7" s="5">
        <v>649644</v>
      </c>
      <c r="K7" s="5"/>
      <c r="L7" s="5"/>
      <c r="M7" s="5"/>
      <c r="N7" s="5"/>
      <c r="O7" s="5"/>
      <c r="P7" s="5"/>
      <c r="Q7" s="5"/>
      <c r="R7" s="5"/>
      <c r="S7" s="19">
        <f t="shared" si="1"/>
        <v>849644</v>
      </c>
      <c r="T7" s="21" t="s">
        <v>76</v>
      </c>
      <c r="U7" s="24"/>
      <c r="V7" s="21"/>
      <c r="W7" s="21"/>
      <c r="X7" s="43">
        <v>1780</v>
      </c>
      <c r="Y7" s="21">
        <v>629.5</v>
      </c>
      <c r="Z7" s="21"/>
      <c r="AA7" s="21">
        <v>13350</v>
      </c>
      <c r="AB7" s="21"/>
      <c r="AC7" s="21">
        <v>8746</v>
      </c>
      <c r="AD7" s="21"/>
      <c r="AE7" s="21"/>
      <c r="AF7" s="21"/>
      <c r="AG7" s="21"/>
      <c r="AH7" s="21"/>
      <c r="AI7" s="21"/>
      <c r="AJ7" s="21"/>
      <c r="AK7" s="10">
        <f t="shared" si="0"/>
        <v>24505.5</v>
      </c>
    </row>
    <row r="8" spans="1:37" x14ac:dyDescent="0.2"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19">
        <v>0</v>
      </c>
      <c r="T8" s="21" t="s">
        <v>92</v>
      </c>
      <c r="U8" s="24"/>
      <c r="V8" s="21"/>
      <c r="W8" s="21"/>
      <c r="X8" s="43">
        <v>26985.88</v>
      </c>
      <c r="Y8" s="21"/>
      <c r="Z8" s="21"/>
      <c r="AA8" s="21"/>
      <c r="AB8" s="21">
        <v>1556.99</v>
      </c>
      <c r="AC8" s="21">
        <v>2225.6999999999998</v>
      </c>
      <c r="AD8" s="21"/>
      <c r="AE8" s="21">
        <v>242</v>
      </c>
      <c r="AF8" s="21">
        <v>7535</v>
      </c>
      <c r="AG8" s="21"/>
      <c r="AH8" s="21"/>
      <c r="AI8" s="21"/>
      <c r="AJ8" s="21">
        <v>1125.75</v>
      </c>
      <c r="AK8" s="10">
        <f t="shared" si="0"/>
        <v>39671.320000000007</v>
      </c>
    </row>
    <row r="9" spans="1:37" x14ac:dyDescent="0.2"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19">
        <v>0</v>
      </c>
      <c r="T9" s="21" t="s">
        <v>94</v>
      </c>
      <c r="U9" s="24"/>
      <c r="V9" s="21"/>
      <c r="W9" s="21"/>
      <c r="X9" s="43"/>
      <c r="Y9" s="21"/>
      <c r="Z9" s="21"/>
      <c r="AA9" s="21">
        <v>599.6</v>
      </c>
      <c r="AB9" s="21">
        <v>278.51</v>
      </c>
      <c r="AC9" s="21">
        <v>2860</v>
      </c>
      <c r="AD9" s="21">
        <v>1518</v>
      </c>
      <c r="AE9" s="21"/>
      <c r="AF9" s="21"/>
      <c r="AG9" s="21"/>
      <c r="AH9" s="21"/>
      <c r="AI9" s="21"/>
      <c r="AJ9" s="21"/>
      <c r="AK9" s="10">
        <f t="shared" si="0"/>
        <v>5256.1100000000006</v>
      </c>
    </row>
    <row r="10" spans="1:37" x14ac:dyDescent="0.2"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19">
        <v>0</v>
      </c>
      <c r="T10" s="21" t="s">
        <v>93</v>
      </c>
      <c r="U10" s="24"/>
      <c r="V10" s="21"/>
      <c r="W10" s="21"/>
      <c r="X10" s="43"/>
      <c r="Y10" s="21"/>
      <c r="Z10" s="21"/>
      <c r="AA10" s="21"/>
      <c r="AB10" s="21"/>
      <c r="AC10" s="21">
        <v>4142</v>
      </c>
      <c r="AD10" s="21"/>
      <c r="AE10" s="21"/>
      <c r="AF10" s="21"/>
      <c r="AG10" s="21"/>
      <c r="AH10" s="21"/>
      <c r="AI10" s="21"/>
      <c r="AJ10" s="21"/>
      <c r="AK10" s="10">
        <f t="shared" si="0"/>
        <v>4142</v>
      </c>
    </row>
    <row r="11" spans="1:37" x14ac:dyDescent="0.2"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19">
        <v>0</v>
      </c>
      <c r="T11" s="21" t="s">
        <v>85</v>
      </c>
      <c r="U11" s="24"/>
      <c r="V11" s="21"/>
      <c r="W11" s="21"/>
      <c r="X11" s="43"/>
      <c r="Y11" s="21"/>
      <c r="Z11" s="21"/>
      <c r="AA11" s="21"/>
      <c r="AB11" s="21">
        <v>450</v>
      </c>
      <c r="AC11" s="21">
        <v>900</v>
      </c>
      <c r="AD11" s="21">
        <v>1029.8399999999999</v>
      </c>
      <c r="AE11" s="21"/>
      <c r="AF11" s="21">
        <v>124.22</v>
      </c>
      <c r="AG11" s="21"/>
      <c r="AH11" s="21"/>
      <c r="AI11" s="21"/>
      <c r="AJ11" s="21"/>
      <c r="AK11" s="10">
        <f t="shared" si="0"/>
        <v>2504.06</v>
      </c>
    </row>
    <row r="12" spans="1:37" x14ac:dyDescent="0.2"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19">
        <v>0</v>
      </c>
      <c r="T12" s="21"/>
      <c r="U12" s="24"/>
      <c r="V12" s="21"/>
      <c r="W12" s="21"/>
      <c r="X12" s="43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10">
        <f t="shared" si="0"/>
        <v>0</v>
      </c>
    </row>
    <row r="13" spans="1:37" x14ac:dyDescent="0.2">
      <c r="A13" s="1" t="s">
        <v>34</v>
      </c>
      <c r="H13" s="5"/>
      <c r="I13" s="5"/>
      <c r="J13" s="5">
        <v>18528</v>
      </c>
      <c r="K13" s="5"/>
      <c r="L13" s="5"/>
      <c r="M13" s="5"/>
      <c r="N13" s="5"/>
      <c r="O13" s="5"/>
      <c r="P13" s="5"/>
      <c r="Q13" s="5"/>
      <c r="R13" s="5"/>
      <c r="S13" s="19">
        <f t="shared" si="1"/>
        <v>18528</v>
      </c>
      <c r="T13" s="21"/>
      <c r="U13" s="24"/>
      <c r="V13" s="21"/>
      <c r="W13" s="21"/>
      <c r="X13" s="21"/>
      <c r="Y13" s="21"/>
      <c r="Z13" s="21"/>
      <c r="AA13" s="21"/>
      <c r="AB13" s="43"/>
      <c r="AC13" s="21"/>
      <c r="AD13" s="21"/>
      <c r="AE13" s="21"/>
      <c r="AF13" s="21"/>
      <c r="AG13" s="21"/>
      <c r="AH13" s="21"/>
      <c r="AI13" s="21"/>
      <c r="AJ13" s="21"/>
      <c r="AK13" s="10">
        <f t="shared" si="0"/>
        <v>0</v>
      </c>
    </row>
    <row r="14" spans="1:37" x14ac:dyDescent="0.2">
      <c r="A14" s="1" t="s">
        <v>35</v>
      </c>
      <c r="H14" s="5"/>
      <c r="I14" s="5"/>
      <c r="J14" s="5"/>
      <c r="K14" s="5">
        <v>120000</v>
      </c>
      <c r="L14" s="5"/>
      <c r="M14" s="5">
        <v>120000</v>
      </c>
      <c r="N14" s="5">
        <v>60000</v>
      </c>
      <c r="O14" s="5"/>
      <c r="P14" s="5"/>
      <c r="Q14" s="5"/>
      <c r="R14" s="5"/>
      <c r="S14" s="19">
        <f t="shared" si="1"/>
        <v>300000</v>
      </c>
      <c r="T14" s="44" t="s">
        <v>80</v>
      </c>
      <c r="U14" s="24"/>
      <c r="V14" s="21"/>
      <c r="W14" s="21"/>
      <c r="X14" s="21"/>
      <c r="Y14" s="21"/>
      <c r="Z14" s="21"/>
      <c r="AA14" s="21"/>
      <c r="AB14" s="43"/>
      <c r="AC14" s="21"/>
      <c r="AD14" s="21"/>
      <c r="AE14" s="21"/>
      <c r="AF14" s="21"/>
      <c r="AG14" s="21"/>
      <c r="AH14" s="21"/>
      <c r="AI14" s="21"/>
      <c r="AJ14" s="21"/>
      <c r="AK14" s="10">
        <f t="shared" si="0"/>
        <v>0</v>
      </c>
    </row>
    <row r="15" spans="1:37" x14ac:dyDescent="0.2"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9"/>
      <c r="T15" s="21" t="s">
        <v>91</v>
      </c>
      <c r="U15" s="24"/>
      <c r="V15" s="21"/>
      <c r="W15" s="21"/>
      <c r="X15" s="21"/>
      <c r="Y15" s="21"/>
      <c r="Z15" s="21"/>
      <c r="AA15" s="21"/>
      <c r="AB15" s="43"/>
      <c r="AC15" s="21"/>
      <c r="AD15" s="21"/>
      <c r="AE15" s="21"/>
      <c r="AF15" s="21"/>
      <c r="AG15" s="21"/>
      <c r="AH15" s="21">
        <v>6719.28</v>
      </c>
      <c r="AI15" s="21">
        <v>732.85</v>
      </c>
      <c r="AJ15" s="21">
        <v>2648.22</v>
      </c>
      <c r="AK15" s="10">
        <f t="shared" si="0"/>
        <v>10100.35</v>
      </c>
    </row>
    <row r="16" spans="1:37" x14ac:dyDescent="0.2"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9"/>
      <c r="T16" s="21" t="s">
        <v>81</v>
      </c>
      <c r="U16" s="24"/>
      <c r="V16" s="21"/>
      <c r="W16" s="21"/>
      <c r="X16" s="21"/>
      <c r="Y16" s="21"/>
      <c r="Z16" s="21"/>
      <c r="AA16" s="21"/>
      <c r="AB16" s="43"/>
      <c r="AC16" s="21"/>
      <c r="AD16" s="21"/>
      <c r="AE16" s="21"/>
      <c r="AF16" s="21"/>
      <c r="AG16" s="21"/>
      <c r="AH16" s="21"/>
      <c r="AI16" s="21">
        <v>16800</v>
      </c>
      <c r="AJ16" s="21"/>
      <c r="AK16" s="10">
        <f t="shared" si="0"/>
        <v>16800</v>
      </c>
    </row>
    <row r="17" spans="1:37" x14ac:dyDescent="0.2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9"/>
      <c r="T17" s="21" t="s">
        <v>82</v>
      </c>
      <c r="U17" s="24"/>
      <c r="V17" s="21"/>
      <c r="W17" s="21"/>
      <c r="X17" s="21"/>
      <c r="Y17" s="21"/>
      <c r="Z17" s="21"/>
      <c r="AA17" s="21"/>
      <c r="AB17" s="43"/>
      <c r="AC17" s="21"/>
      <c r="AD17" s="21"/>
      <c r="AE17" s="21">
        <v>1232.24</v>
      </c>
      <c r="AF17" s="21">
        <v>1831.95</v>
      </c>
      <c r="AG17" s="21">
        <v>195.74</v>
      </c>
      <c r="AH17" s="21">
        <v>1038.28</v>
      </c>
      <c r="AI17" s="21">
        <v>991.45</v>
      </c>
      <c r="AJ17" s="21">
        <v>1067.9100000000001</v>
      </c>
      <c r="AK17" s="10">
        <f t="shared" si="0"/>
        <v>6357.57</v>
      </c>
    </row>
    <row r="18" spans="1:37" x14ac:dyDescent="0.2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9"/>
      <c r="T18" s="21" t="s">
        <v>86</v>
      </c>
      <c r="U18" s="24"/>
      <c r="V18" s="21"/>
      <c r="W18" s="21"/>
      <c r="X18" s="21"/>
      <c r="Y18" s="21"/>
      <c r="Z18" s="21"/>
      <c r="AA18" s="21"/>
      <c r="AB18" s="43"/>
      <c r="AC18" s="21"/>
      <c r="AD18" s="21"/>
      <c r="AE18" s="21">
        <v>15321.42</v>
      </c>
      <c r="AF18" s="21">
        <v>64479.88</v>
      </c>
      <c r="AG18" s="21">
        <v>6912.74</v>
      </c>
      <c r="AH18" s="21">
        <v>26512.85</v>
      </c>
      <c r="AI18" s="21">
        <v>45555.3</v>
      </c>
      <c r="AJ18" s="21">
        <v>9319.01</v>
      </c>
      <c r="AK18" s="10">
        <f t="shared" si="0"/>
        <v>168101.2</v>
      </c>
    </row>
    <row r="19" spans="1:37" x14ac:dyDescent="0.2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9"/>
      <c r="T19" s="21"/>
      <c r="U19" s="24"/>
      <c r="V19" s="21"/>
      <c r="W19" s="21"/>
      <c r="X19" s="21"/>
      <c r="Y19" s="21"/>
      <c r="Z19" s="21"/>
      <c r="AA19" s="21"/>
      <c r="AB19" s="43"/>
      <c r="AC19" s="21"/>
      <c r="AD19" s="21"/>
      <c r="AE19" s="21"/>
      <c r="AF19" s="21"/>
      <c r="AG19" s="21"/>
      <c r="AH19" s="21"/>
      <c r="AI19" s="21"/>
      <c r="AJ19" s="21"/>
      <c r="AK19" s="10">
        <f t="shared" si="0"/>
        <v>0</v>
      </c>
    </row>
    <row r="20" spans="1:37" x14ac:dyDescent="0.2"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9"/>
      <c r="T20" s="21"/>
      <c r="U20" s="24"/>
      <c r="V20" s="21"/>
      <c r="W20" s="21"/>
      <c r="X20" s="21"/>
      <c r="Y20" s="21"/>
      <c r="Z20" s="21"/>
      <c r="AA20" s="21"/>
      <c r="AB20" s="43"/>
      <c r="AC20" s="21"/>
      <c r="AD20" s="21"/>
      <c r="AE20" s="21"/>
      <c r="AF20" s="21"/>
      <c r="AG20" s="21"/>
      <c r="AH20" s="21"/>
      <c r="AI20" s="21"/>
      <c r="AJ20" s="21"/>
      <c r="AK20" s="10">
        <f t="shared" si="0"/>
        <v>0</v>
      </c>
    </row>
    <row r="21" spans="1:37" x14ac:dyDescent="0.2">
      <c r="A21" s="1" t="s">
        <v>36</v>
      </c>
      <c r="H21" s="5"/>
      <c r="I21" s="5"/>
      <c r="J21" s="5"/>
      <c r="K21" s="5">
        <v>26560</v>
      </c>
      <c r="L21" s="5"/>
      <c r="M21" s="5"/>
      <c r="N21" s="5"/>
      <c r="O21" s="5"/>
      <c r="P21" s="5"/>
      <c r="Q21" s="5"/>
      <c r="R21" s="5"/>
      <c r="S21" s="19">
        <f t="shared" si="1"/>
        <v>26560</v>
      </c>
      <c r="T21" s="21"/>
      <c r="U21" s="24"/>
      <c r="V21" s="21"/>
      <c r="W21" s="21"/>
      <c r="X21" s="21"/>
      <c r="Y21" s="21"/>
      <c r="Z21" s="21"/>
      <c r="AA21" s="21"/>
      <c r="AB21" s="21"/>
      <c r="AC21" s="43"/>
      <c r="AD21" s="21"/>
      <c r="AE21" s="21"/>
      <c r="AF21" s="21"/>
      <c r="AG21" s="21"/>
      <c r="AH21" s="21"/>
      <c r="AI21" s="21"/>
      <c r="AJ21" s="21"/>
      <c r="AK21" s="10">
        <f t="shared" si="0"/>
        <v>0</v>
      </c>
    </row>
    <row r="22" spans="1:37" x14ac:dyDescent="0.2">
      <c r="A22" s="1" t="s">
        <v>37</v>
      </c>
      <c r="H22" s="5"/>
      <c r="I22" s="5"/>
      <c r="J22" s="5"/>
      <c r="K22" s="5">
        <v>30000</v>
      </c>
      <c r="L22" s="5"/>
      <c r="M22" s="5"/>
      <c r="N22" s="5"/>
      <c r="O22" s="5"/>
      <c r="P22" s="5"/>
      <c r="Q22" s="5"/>
      <c r="R22" s="5"/>
      <c r="S22" s="19">
        <f t="shared" si="1"/>
        <v>30000</v>
      </c>
      <c r="T22" s="21"/>
      <c r="U22" s="24"/>
      <c r="V22" s="21"/>
      <c r="W22" s="21"/>
      <c r="X22" s="21"/>
      <c r="Y22" s="21"/>
      <c r="Z22" s="21"/>
      <c r="AA22" s="21"/>
      <c r="AB22" s="21"/>
      <c r="AC22" s="43"/>
      <c r="AD22" s="21"/>
      <c r="AE22" s="21"/>
      <c r="AF22" s="21"/>
      <c r="AG22" s="21"/>
      <c r="AH22" s="21"/>
      <c r="AI22" s="21"/>
      <c r="AJ22" s="21"/>
      <c r="AK22" s="10">
        <f t="shared" si="0"/>
        <v>0</v>
      </c>
    </row>
    <row r="23" spans="1:37" x14ac:dyDescent="0.2">
      <c r="A23" s="1" t="s">
        <v>38</v>
      </c>
      <c r="H23" s="5"/>
      <c r="I23" s="5"/>
      <c r="J23" s="5"/>
      <c r="K23" s="5">
        <v>24660</v>
      </c>
      <c r="L23" s="5"/>
      <c r="M23" s="5"/>
      <c r="N23" s="5"/>
      <c r="O23" s="5"/>
      <c r="P23" s="5"/>
      <c r="Q23" s="5"/>
      <c r="R23" s="5"/>
      <c r="S23" s="19">
        <f t="shared" si="1"/>
        <v>24660</v>
      </c>
      <c r="T23" s="21"/>
      <c r="U23" s="24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10">
        <f t="shared" si="0"/>
        <v>0</v>
      </c>
    </row>
    <row r="24" spans="1:37" x14ac:dyDescent="0.2">
      <c r="A24" s="1" t="s">
        <v>39</v>
      </c>
      <c r="H24" s="5"/>
      <c r="I24" s="5"/>
      <c r="J24" s="5"/>
      <c r="K24" s="5">
        <v>35970.300000000003</v>
      </c>
      <c r="L24" s="5"/>
      <c r="M24" s="5"/>
      <c r="N24" s="5"/>
      <c r="O24" s="5"/>
      <c r="P24" s="5"/>
      <c r="Q24" s="5"/>
      <c r="R24" s="5"/>
      <c r="S24" s="19">
        <f t="shared" si="1"/>
        <v>35970.300000000003</v>
      </c>
      <c r="T24" s="44" t="s">
        <v>78</v>
      </c>
      <c r="U24" s="24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10">
        <f t="shared" si="0"/>
        <v>0</v>
      </c>
    </row>
    <row r="25" spans="1:37" x14ac:dyDescent="0.2"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9"/>
      <c r="T25" s="21" t="s">
        <v>79</v>
      </c>
      <c r="U25" s="24"/>
      <c r="V25" s="21"/>
      <c r="W25" s="21"/>
      <c r="X25" s="21"/>
      <c r="Y25" s="21"/>
      <c r="Z25" s="21"/>
      <c r="AA25" s="21"/>
      <c r="AB25" s="21"/>
      <c r="AC25" s="21"/>
      <c r="AD25" s="21"/>
      <c r="AE25" s="21">
        <v>7997.1</v>
      </c>
      <c r="AF25" s="21">
        <v>9988.69</v>
      </c>
      <c r="AG25" s="21">
        <v>4657.1499999999996</v>
      </c>
      <c r="AH25" s="21">
        <v>1514.49</v>
      </c>
      <c r="AI25" s="21">
        <v>9708.14</v>
      </c>
      <c r="AJ25" s="21">
        <v>1663.2</v>
      </c>
      <c r="AK25" s="10">
        <f t="shared" si="0"/>
        <v>35528.770000000004</v>
      </c>
    </row>
    <row r="26" spans="1:37" x14ac:dyDescent="0.2"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9"/>
      <c r="T26" s="21"/>
      <c r="U26" s="24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10">
        <f t="shared" si="0"/>
        <v>0</v>
      </c>
    </row>
    <row r="27" spans="1:37" x14ac:dyDescent="0.2"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9"/>
      <c r="T27" s="21"/>
      <c r="U27" s="24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10">
        <f t="shared" si="0"/>
        <v>0</v>
      </c>
    </row>
    <row r="28" spans="1:37" x14ac:dyDescent="0.2"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9"/>
      <c r="T28" s="21"/>
      <c r="U28" s="24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 t="s">
        <v>83</v>
      </c>
      <c r="AK28" s="10">
        <f t="shared" si="0"/>
        <v>0</v>
      </c>
    </row>
    <row r="29" spans="1:37" x14ac:dyDescent="0.2">
      <c r="A29" s="1" t="s">
        <v>40</v>
      </c>
      <c r="H29" s="5"/>
      <c r="I29" s="5"/>
      <c r="J29" s="5"/>
      <c r="K29" s="5"/>
      <c r="L29" s="5"/>
      <c r="M29" s="5">
        <v>19000</v>
      </c>
      <c r="N29" s="5"/>
      <c r="O29" s="5"/>
      <c r="P29" s="5"/>
      <c r="Q29" s="5"/>
      <c r="R29" s="5"/>
      <c r="S29" s="19">
        <f t="shared" si="1"/>
        <v>19000</v>
      </c>
      <c r="T29" s="21"/>
      <c r="U29" s="24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10">
        <f t="shared" si="0"/>
        <v>0</v>
      </c>
    </row>
    <row r="30" spans="1:37" x14ac:dyDescent="0.2">
      <c r="A30" s="1" t="s">
        <v>41</v>
      </c>
      <c r="H30" s="5"/>
      <c r="I30" s="5"/>
      <c r="J30" s="5"/>
      <c r="K30" s="5"/>
      <c r="L30" s="5"/>
      <c r="M30" s="5">
        <v>5793</v>
      </c>
      <c r="N30" s="5"/>
      <c r="O30" s="5"/>
      <c r="P30" s="5"/>
      <c r="Q30" s="5"/>
      <c r="R30" s="5"/>
      <c r="S30" s="19">
        <f t="shared" si="1"/>
        <v>5793</v>
      </c>
      <c r="T30" s="23"/>
      <c r="U30" s="24"/>
      <c r="V30" s="24"/>
      <c r="W30" s="24"/>
      <c r="X30" s="24"/>
      <c r="Y30" s="24"/>
      <c r="Z30" s="24"/>
      <c r="AA30" s="24"/>
      <c r="AB30" s="24"/>
      <c r="AC30" s="21"/>
      <c r="AD30" s="21"/>
      <c r="AE30" s="21"/>
      <c r="AF30" s="21"/>
      <c r="AG30" s="21"/>
      <c r="AH30" s="21"/>
      <c r="AI30" s="21"/>
      <c r="AJ30" s="21"/>
      <c r="AK30" s="10">
        <f t="shared" si="0"/>
        <v>0</v>
      </c>
    </row>
    <row r="31" spans="1:37" x14ac:dyDescent="0.2">
      <c r="A31" s="1" t="s">
        <v>42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9">
        <f t="shared" si="1"/>
        <v>0</v>
      </c>
      <c r="T31" s="21"/>
      <c r="U31" s="24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10">
        <f t="shared" si="0"/>
        <v>0</v>
      </c>
    </row>
    <row r="32" spans="1:37" x14ac:dyDescent="0.2">
      <c r="A32" s="1" t="s">
        <v>43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19">
        <f t="shared" si="1"/>
        <v>0</v>
      </c>
      <c r="T32" s="21"/>
      <c r="U32" s="24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10">
        <f t="shared" si="0"/>
        <v>0</v>
      </c>
    </row>
    <row r="33" spans="1:38" x14ac:dyDescent="0.2">
      <c r="A33" s="1" t="s">
        <v>44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19">
        <f t="shared" si="1"/>
        <v>0</v>
      </c>
      <c r="T33" s="21"/>
      <c r="U33" s="24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10">
        <f t="shared" si="0"/>
        <v>0</v>
      </c>
    </row>
    <row r="34" spans="1:38" x14ac:dyDescent="0.2">
      <c r="A34" s="1" t="s">
        <v>45</v>
      </c>
      <c r="H34" s="5"/>
      <c r="I34" s="5"/>
      <c r="J34" s="5"/>
      <c r="K34" s="5"/>
      <c r="L34" s="5"/>
      <c r="M34" s="5"/>
      <c r="N34" s="5"/>
      <c r="O34" s="5">
        <v>60000</v>
      </c>
      <c r="P34" s="5"/>
      <c r="Q34" s="5"/>
      <c r="R34" s="5"/>
      <c r="S34" s="19">
        <f t="shared" si="1"/>
        <v>60000</v>
      </c>
      <c r="T34" s="21"/>
      <c r="U34" s="24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10">
        <f t="shared" si="0"/>
        <v>0</v>
      </c>
    </row>
    <row r="35" spans="1:38" x14ac:dyDescent="0.2">
      <c r="A35" s="1" t="s">
        <v>46</v>
      </c>
      <c r="H35" s="5"/>
      <c r="I35" s="5"/>
      <c r="J35" s="5"/>
      <c r="K35" s="5"/>
      <c r="L35" s="5"/>
      <c r="M35" s="5"/>
      <c r="N35" s="5"/>
      <c r="O35" s="5"/>
      <c r="P35" s="5"/>
      <c r="Q35" s="5">
        <v>180000</v>
      </c>
      <c r="R35" s="5"/>
      <c r="S35" s="19">
        <f t="shared" si="1"/>
        <v>180000</v>
      </c>
      <c r="T35" s="21"/>
      <c r="U35" s="24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10">
        <f t="shared" si="0"/>
        <v>0</v>
      </c>
    </row>
    <row r="36" spans="1:38" x14ac:dyDescent="0.2">
      <c r="A36" s="1" t="s">
        <v>47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>
        <v>180000</v>
      </c>
      <c r="S36" s="19">
        <f t="shared" si="1"/>
        <v>180000</v>
      </c>
      <c r="T36" s="21"/>
      <c r="U36" s="24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10">
        <f t="shared" si="0"/>
        <v>0</v>
      </c>
    </row>
    <row r="37" spans="1:38" ht="18.75" x14ac:dyDescent="0.3">
      <c r="A37" s="25"/>
      <c r="B37" s="25">
        <v>51.95</v>
      </c>
      <c r="C37" s="19">
        <f t="shared" ref="C37:M37" si="2">SUM(C4:C36)</f>
        <v>0</v>
      </c>
      <c r="D37" s="19">
        <f t="shared" si="2"/>
        <v>0</v>
      </c>
      <c r="E37" s="19">
        <f t="shared" si="2"/>
        <v>32505.15</v>
      </c>
      <c r="F37" s="19">
        <f t="shared" si="2"/>
        <v>140260.21</v>
      </c>
      <c r="G37" s="19">
        <f t="shared" si="2"/>
        <v>0</v>
      </c>
      <c r="H37" s="19">
        <f t="shared" si="2"/>
        <v>0</v>
      </c>
      <c r="I37" s="19">
        <f t="shared" si="2"/>
        <v>200000</v>
      </c>
      <c r="J37" s="19">
        <f t="shared" si="2"/>
        <v>668172</v>
      </c>
      <c r="K37" s="19">
        <f t="shared" si="2"/>
        <v>237190.3</v>
      </c>
      <c r="L37" s="19">
        <f t="shared" si="2"/>
        <v>0</v>
      </c>
      <c r="M37" s="19">
        <f t="shared" si="2"/>
        <v>144793</v>
      </c>
      <c r="N37" s="19">
        <v>60000</v>
      </c>
      <c r="O37" s="19">
        <v>60000</v>
      </c>
      <c r="P37" s="19">
        <v>0</v>
      </c>
      <c r="Q37" s="19">
        <v>180000</v>
      </c>
      <c r="R37" s="19">
        <f>SUM(R4:R36)</f>
        <v>180000</v>
      </c>
      <c r="S37" s="8">
        <f>SUM(S4:S36)</f>
        <v>1902971.75</v>
      </c>
      <c r="T37" s="26"/>
      <c r="U37" s="26">
        <f t="shared" ref="U37:AK37" si="3">SUM(U4:U36)</f>
        <v>0</v>
      </c>
      <c r="V37" s="26">
        <f t="shared" si="3"/>
        <v>0</v>
      </c>
      <c r="W37" s="26">
        <f t="shared" si="3"/>
        <v>0</v>
      </c>
      <c r="X37" s="26">
        <f t="shared" si="3"/>
        <v>32334.77</v>
      </c>
      <c r="Y37" s="26">
        <f t="shared" si="3"/>
        <v>10042.459999999999</v>
      </c>
      <c r="Z37" s="26">
        <f t="shared" si="3"/>
        <v>74861.710000000006</v>
      </c>
      <c r="AA37" s="26">
        <f t="shared" si="3"/>
        <v>25449.599999999999</v>
      </c>
      <c r="AB37" s="26">
        <f t="shared" si="3"/>
        <v>70433.27</v>
      </c>
      <c r="AC37" s="26">
        <f t="shared" si="3"/>
        <v>285769.96999999997</v>
      </c>
      <c r="AD37" s="26">
        <f t="shared" si="3"/>
        <v>296572.79999999999</v>
      </c>
      <c r="AE37" s="26">
        <f t="shared" si="3"/>
        <v>291349.51999999996</v>
      </c>
      <c r="AF37" s="26">
        <f t="shared" si="3"/>
        <v>110087.73999999999</v>
      </c>
      <c r="AG37" s="26">
        <f t="shared" si="3"/>
        <v>11765.63</v>
      </c>
      <c r="AH37" s="26">
        <f t="shared" si="3"/>
        <v>35784.899999999994</v>
      </c>
      <c r="AI37" s="26">
        <f t="shared" si="3"/>
        <v>73787.740000000005</v>
      </c>
      <c r="AJ37" s="26">
        <f t="shared" si="3"/>
        <v>19523.86</v>
      </c>
      <c r="AK37" s="26">
        <f t="shared" si="3"/>
        <v>1337763.9700000002</v>
      </c>
      <c r="AL37" s="11">
        <f>S37-AK37</f>
        <v>565207.7799999998</v>
      </c>
    </row>
    <row r="38" spans="1:38" ht="14.45" customHeight="1" x14ac:dyDescent="0.25">
      <c r="A38" s="17" t="s">
        <v>29</v>
      </c>
      <c r="B38" s="13" t="s">
        <v>1</v>
      </c>
      <c r="C38" s="48" t="s">
        <v>0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</row>
    <row r="39" spans="1:38" x14ac:dyDescent="0.2">
      <c r="A39" s="7" t="s">
        <v>16</v>
      </c>
      <c r="B39" s="14"/>
      <c r="C39" s="15" t="s">
        <v>3</v>
      </c>
      <c r="D39" s="15" t="s">
        <v>4</v>
      </c>
      <c r="E39" s="15" t="s">
        <v>5</v>
      </c>
      <c r="F39" s="15" t="s">
        <v>6</v>
      </c>
      <c r="G39" s="15" t="s">
        <v>7</v>
      </c>
      <c r="H39" s="16" t="s">
        <v>8</v>
      </c>
      <c r="I39" s="16" t="s">
        <v>9</v>
      </c>
      <c r="J39" s="16" t="s">
        <v>10</v>
      </c>
      <c r="K39" s="16" t="s">
        <v>11</v>
      </c>
      <c r="L39" s="16" t="s">
        <v>12</v>
      </c>
      <c r="M39" s="16" t="s">
        <v>13</v>
      </c>
      <c r="N39" s="16" t="s">
        <v>14</v>
      </c>
      <c r="O39" s="16" t="s">
        <v>3</v>
      </c>
      <c r="P39" s="16" t="s">
        <v>4</v>
      </c>
      <c r="Q39" s="16" t="s">
        <v>5</v>
      </c>
      <c r="R39" s="16" t="s">
        <v>6</v>
      </c>
      <c r="S39" s="7" t="s">
        <v>2</v>
      </c>
      <c r="T39" s="20" t="s">
        <v>17</v>
      </c>
      <c r="U39" s="2" t="s">
        <v>3</v>
      </c>
      <c r="V39" s="2" t="s">
        <v>4</v>
      </c>
      <c r="W39" s="2" t="s">
        <v>5</v>
      </c>
      <c r="X39" s="2" t="s">
        <v>6</v>
      </c>
      <c r="Y39" s="2" t="s">
        <v>7</v>
      </c>
      <c r="Z39" s="2" t="s">
        <v>8</v>
      </c>
      <c r="AA39" s="2" t="s">
        <v>9</v>
      </c>
      <c r="AB39" s="2" t="s">
        <v>10</v>
      </c>
      <c r="AC39" s="2" t="s">
        <v>11</v>
      </c>
      <c r="AD39" s="2" t="s">
        <v>12</v>
      </c>
      <c r="AE39" s="2" t="s">
        <v>13</v>
      </c>
      <c r="AF39" s="2" t="s">
        <v>14</v>
      </c>
      <c r="AG39" s="2" t="s">
        <v>3</v>
      </c>
      <c r="AH39" s="2" t="s">
        <v>4</v>
      </c>
      <c r="AI39" s="2" t="s">
        <v>5</v>
      </c>
      <c r="AJ39" s="2" t="s">
        <v>6</v>
      </c>
      <c r="AK39" s="12" t="s">
        <v>2</v>
      </c>
    </row>
    <row r="40" spans="1:38" x14ac:dyDescent="0.2">
      <c r="A40" s="1" t="s">
        <v>48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9">
        <f>SUM(B40:R40)</f>
        <v>0</v>
      </c>
      <c r="T40" s="27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10">
        <f t="shared" ref="AK40:AK50" si="4">SUM(T40:AJ40)</f>
        <v>0</v>
      </c>
    </row>
    <row r="41" spans="1:38" x14ac:dyDescent="0.2">
      <c r="A41" s="1" t="s">
        <v>49</v>
      </c>
      <c r="B41" s="15"/>
      <c r="C41" s="14"/>
      <c r="D41" s="14"/>
      <c r="E41" s="14"/>
      <c r="F41" s="14"/>
      <c r="G41" s="14"/>
      <c r="H41" s="18">
        <v>41661.870000000003</v>
      </c>
      <c r="I41" s="18">
        <v>41661.870000000003</v>
      </c>
      <c r="J41" s="18">
        <v>41661.870000000003</v>
      </c>
      <c r="K41" s="18">
        <v>42243.54</v>
      </c>
      <c r="L41" s="18"/>
      <c r="M41" s="18"/>
      <c r="N41" s="18"/>
      <c r="O41" s="18"/>
      <c r="P41" s="18"/>
      <c r="Q41" s="18"/>
      <c r="R41" s="18"/>
      <c r="S41" s="19">
        <f t="shared" ref="S41:S48" si="5">SUM(B41:R41)</f>
        <v>167229.15000000002</v>
      </c>
      <c r="T41" s="27" t="s">
        <v>60</v>
      </c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>
        <v>7935</v>
      </c>
      <c r="AF41" s="24"/>
      <c r="AG41" s="24"/>
      <c r="AH41" s="24"/>
      <c r="AI41" s="24"/>
      <c r="AJ41" s="24"/>
      <c r="AK41" s="10">
        <f t="shared" si="4"/>
        <v>7935</v>
      </c>
    </row>
    <row r="42" spans="1:38" x14ac:dyDescent="0.2">
      <c r="B42" s="15"/>
      <c r="C42" s="14"/>
      <c r="D42" s="14"/>
      <c r="E42" s="14"/>
      <c r="F42" s="14"/>
      <c r="G42" s="14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9">
        <f t="shared" si="5"/>
        <v>0</v>
      </c>
      <c r="T42" s="27" t="s">
        <v>61</v>
      </c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>
        <v>261.25</v>
      </c>
      <c r="AG42" s="24"/>
      <c r="AH42" s="24"/>
      <c r="AI42" s="24"/>
      <c r="AJ42" s="24">
        <v>275</v>
      </c>
      <c r="AK42" s="10">
        <f t="shared" si="4"/>
        <v>536.25</v>
      </c>
    </row>
    <row r="43" spans="1:38" x14ac:dyDescent="0.2">
      <c r="B43" s="15"/>
      <c r="C43" s="14"/>
      <c r="D43" s="14"/>
      <c r="E43" s="14"/>
      <c r="F43" s="14"/>
      <c r="G43" s="14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>
        <f t="shared" si="5"/>
        <v>0</v>
      </c>
      <c r="T43" s="27" t="s">
        <v>62</v>
      </c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>
        <v>91.4</v>
      </c>
      <c r="AG43" s="24"/>
      <c r="AH43" s="24"/>
      <c r="AI43" s="24">
        <v>1383.6</v>
      </c>
      <c r="AJ43" s="24">
        <v>1050</v>
      </c>
      <c r="AK43" s="10">
        <f t="shared" si="4"/>
        <v>2525</v>
      </c>
    </row>
    <row r="44" spans="1:38" x14ac:dyDescent="0.2">
      <c r="B44" s="15"/>
      <c r="C44" s="14"/>
      <c r="D44" s="14"/>
      <c r="E44" s="14"/>
      <c r="F44" s="14"/>
      <c r="G44" s="14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9">
        <f t="shared" si="5"/>
        <v>0</v>
      </c>
      <c r="T44" s="27" t="s">
        <v>63</v>
      </c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>
        <v>1045</v>
      </c>
      <c r="AG44" s="24"/>
      <c r="AH44" s="24"/>
      <c r="AI44" s="24"/>
      <c r="AJ44" s="24"/>
      <c r="AK44" s="10">
        <f t="shared" si="4"/>
        <v>1045</v>
      </c>
    </row>
    <row r="45" spans="1:38" x14ac:dyDescent="0.2">
      <c r="B45" s="15"/>
      <c r="C45" s="14"/>
      <c r="D45" s="14"/>
      <c r="E45" s="14"/>
      <c r="F45" s="14"/>
      <c r="G45" s="14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>
        <f t="shared" si="5"/>
        <v>0</v>
      </c>
      <c r="T45" s="27" t="s">
        <v>64</v>
      </c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>
        <v>1045</v>
      </c>
      <c r="AI45" s="24"/>
      <c r="AJ45" s="24"/>
      <c r="AK45" s="10">
        <f t="shared" si="4"/>
        <v>1045</v>
      </c>
    </row>
    <row r="46" spans="1:38" x14ac:dyDescent="0.2">
      <c r="B46" s="15"/>
      <c r="C46" s="14"/>
      <c r="D46" s="14"/>
      <c r="E46" s="14"/>
      <c r="F46" s="14"/>
      <c r="G46" s="14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9">
        <f t="shared" si="5"/>
        <v>0</v>
      </c>
      <c r="T46" s="27" t="s">
        <v>65</v>
      </c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>
        <v>3783.64</v>
      </c>
      <c r="AK46" s="10">
        <f t="shared" si="4"/>
        <v>3783.64</v>
      </c>
    </row>
    <row r="47" spans="1:38" x14ac:dyDescent="0.2">
      <c r="B47" s="15"/>
      <c r="C47" s="14"/>
      <c r="D47" s="14"/>
      <c r="E47" s="14"/>
      <c r="F47" s="14"/>
      <c r="G47" s="14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9">
        <f t="shared" si="5"/>
        <v>0</v>
      </c>
      <c r="T47" s="27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10">
        <f t="shared" si="4"/>
        <v>0</v>
      </c>
    </row>
    <row r="48" spans="1:38" x14ac:dyDescent="0.2">
      <c r="A48" s="1" t="s">
        <v>50</v>
      </c>
      <c r="H48" s="5">
        <v>275545.81</v>
      </c>
      <c r="I48" s="5">
        <v>275545.81</v>
      </c>
      <c r="J48" s="5">
        <v>275545.81</v>
      </c>
      <c r="K48" s="5">
        <v>279871.12</v>
      </c>
      <c r="L48" s="5"/>
      <c r="M48" s="5"/>
      <c r="N48" s="5"/>
      <c r="O48" s="5"/>
      <c r="P48" s="5"/>
      <c r="Q48" s="5"/>
      <c r="R48" s="5"/>
      <c r="S48" s="19">
        <f t="shared" si="5"/>
        <v>1106508.5499999998</v>
      </c>
      <c r="T48" s="28" t="s">
        <v>66</v>
      </c>
      <c r="U48" s="24"/>
      <c r="V48" s="21"/>
      <c r="W48" s="21"/>
      <c r="X48" s="21"/>
      <c r="Y48" s="21"/>
      <c r="Z48" s="21"/>
      <c r="AA48" s="21"/>
      <c r="AB48" s="21">
        <v>64964.34</v>
      </c>
      <c r="AC48" s="21"/>
      <c r="AD48" s="21"/>
      <c r="AE48" s="21"/>
      <c r="AF48" s="21"/>
      <c r="AG48" s="21"/>
      <c r="AH48" s="21"/>
      <c r="AI48" s="21"/>
      <c r="AJ48" s="21"/>
      <c r="AK48" s="10">
        <f t="shared" si="4"/>
        <v>64964.34</v>
      </c>
    </row>
    <row r="49" spans="1:38" x14ac:dyDescent="0.2"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19">
        <v>0</v>
      </c>
      <c r="T49" s="28" t="s">
        <v>67</v>
      </c>
      <c r="U49" s="24"/>
      <c r="V49" s="21"/>
      <c r="W49" s="21"/>
      <c r="X49" s="21"/>
      <c r="Y49" s="21"/>
      <c r="Z49" s="21"/>
      <c r="AA49" s="21"/>
      <c r="AB49" s="21">
        <v>29.96</v>
      </c>
      <c r="AC49" s="21"/>
      <c r="AD49" s="21"/>
      <c r="AE49" s="21"/>
      <c r="AF49" s="21"/>
      <c r="AG49" s="21"/>
      <c r="AH49" s="21"/>
      <c r="AI49" s="21"/>
      <c r="AJ49" s="21"/>
      <c r="AK49" s="10"/>
    </row>
    <row r="50" spans="1:38" ht="18.75" x14ac:dyDescent="0.3">
      <c r="A50" s="25"/>
      <c r="B50" s="25"/>
      <c r="C50" s="19">
        <f t="shared" ref="C50:M50" si="6">SUM(C40:C49)</f>
        <v>0</v>
      </c>
      <c r="D50" s="19">
        <f t="shared" si="6"/>
        <v>0</v>
      </c>
      <c r="E50" s="19">
        <f t="shared" si="6"/>
        <v>0</v>
      </c>
      <c r="F50" s="19">
        <f t="shared" si="6"/>
        <v>0</v>
      </c>
      <c r="G50" s="19">
        <f t="shared" si="6"/>
        <v>0</v>
      </c>
      <c r="H50" s="19">
        <f t="shared" si="6"/>
        <v>317207.67999999999</v>
      </c>
      <c r="I50" s="19">
        <f t="shared" si="6"/>
        <v>317207.67999999999</v>
      </c>
      <c r="J50" s="19">
        <f t="shared" si="6"/>
        <v>317207.67999999999</v>
      </c>
      <c r="K50" s="19">
        <f t="shared" si="6"/>
        <v>322114.65999999997</v>
      </c>
      <c r="L50" s="19">
        <f t="shared" si="6"/>
        <v>0</v>
      </c>
      <c r="M50" s="19">
        <f t="shared" si="6"/>
        <v>0</v>
      </c>
      <c r="N50" s="19">
        <v>0</v>
      </c>
      <c r="O50" s="19">
        <v>0</v>
      </c>
      <c r="P50" s="19">
        <v>0</v>
      </c>
      <c r="Q50" s="19">
        <v>0</v>
      </c>
      <c r="R50" s="19">
        <f>SUM(R40:R49)</f>
        <v>0</v>
      </c>
      <c r="S50" s="8">
        <f>SUM(S40:S49)</f>
        <v>1273737.6999999997</v>
      </c>
      <c r="T50" s="26"/>
      <c r="U50" s="26">
        <f t="shared" ref="U50:AD50" si="7">SUM(U40:U49)</f>
        <v>0</v>
      </c>
      <c r="V50" s="26">
        <f t="shared" si="7"/>
        <v>0</v>
      </c>
      <c r="W50" s="26">
        <f t="shared" si="7"/>
        <v>0</v>
      </c>
      <c r="X50" s="26">
        <f t="shared" si="7"/>
        <v>0</v>
      </c>
      <c r="Y50" s="26">
        <f t="shared" si="7"/>
        <v>0</v>
      </c>
      <c r="Z50" s="26">
        <f t="shared" si="7"/>
        <v>0</v>
      </c>
      <c r="AA50" s="26">
        <f t="shared" si="7"/>
        <v>0</v>
      </c>
      <c r="AB50" s="26">
        <f t="shared" si="7"/>
        <v>64994.299999999996</v>
      </c>
      <c r="AC50" s="26">
        <f t="shared" si="7"/>
        <v>0</v>
      </c>
      <c r="AD50" s="26">
        <f t="shared" si="7"/>
        <v>0</v>
      </c>
      <c r="AE50" s="26">
        <v>7935</v>
      </c>
      <c r="AF50" s="26">
        <v>1397.65</v>
      </c>
      <c r="AG50" s="26">
        <v>0</v>
      </c>
      <c r="AH50" s="26">
        <v>1045</v>
      </c>
      <c r="AI50" s="26">
        <f>SUM(AI40:AI49)</f>
        <v>1383.6</v>
      </c>
      <c r="AJ50" s="26">
        <f>SUM(AJ40:AJ49)</f>
        <v>5108.6399999999994</v>
      </c>
      <c r="AK50" s="10">
        <f t="shared" si="4"/>
        <v>81864.189999999988</v>
      </c>
      <c r="AL50" s="11">
        <f>S50-AK50</f>
        <v>1191873.5099999998</v>
      </c>
    </row>
    <row r="51" spans="1:38" ht="14.45" customHeight="1" x14ac:dyDescent="0.25">
      <c r="A51" s="17" t="s">
        <v>29</v>
      </c>
      <c r="B51" s="13" t="s">
        <v>1</v>
      </c>
      <c r="C51" s="48" t="s">
        <v>0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</row>
    <row r="52" spans="1:38" x14ac:dyDescent="0.2">
      <c r="A52" s="7" t="s">
        <v>16</v>
      </c>
      <c r="B52" s="14"/>
      <c r="C52" s="15" t="s">
        <v>3</v>
      </c>
      <c r="D52" s="15" t="s">
        <v>4</v>
      </c>
      <c r="E52" s="15" t="s">
        <v>5</v>
      </c>
      <c r="F52" s="15" t="s">
        <v>6</v>
      </c>
      <c r="G52" s="15" t="s">
        <v>7</v>
      </c>
      <c r="H52" s="16" t="s">
        <v>8</v>
      </c>
      <c r="I52" s="16" t="s">
        <v>9</v>
      </c>
      <c r="J52" s="16" t="s">
        <v>10</v>
      </c>
      <c r="K52" s="16" t="s">
        <v>11</v>
      </c>
      <c r="L52" s="16" t="s">
        <v>12</v>
      </c>
      <c r="M52" s="16" t="s">
        <v>13</v>
      </c>
      <c r="N52" s="16" t="s">
        <v>14</v>
      </c>
      <c r="O52" s="16" t="s">
        <v>3</v>
      </c>
      <c r="P52" s="16" t="s">
        <v>4</v>
      </c>
      <c r="Q52" s="16" t="s">
        <v>5</v>
      </c>
      <c r="R52" s="16" t="s">
        <v>6</v>
      </c>
      <c r="S52" s="7" t="s">
        <v>2</v>
      </c>
      <c r="T52" s="20" t="s">
        <v>17</v>
      </c>
      <c r="U52" s="2" t="s">
        <v>3</v>
      </c>
      <c r="V52" s="2" t="s">
        <v>4</v>
      </c>
      <c r="W52" s="2" t="s">
        <v>5</v>
      </c>
      <c r="X52" s="2" t="s">
        <v>6</v>
      </c>
      <c r="Y52" s="2" t="s">
        <v>7</v>
      </c>
      <c r="Z52" s="2" t="s">
        <v>8</v>
      </c>
      <c r="AA52" s="2" t="s">
        <v>9</v>
      </c>
      <c r="AB52" s="2" t="s">
        <v>10</v>
      </c>
      <c r="AC52" s="2" t="s">
        <v>11</v>
      </c>
      <c r="AD52" s="2" t="s">
        <v>12</v>
      </c>
      <c r="AE52" s="2" t="s">
        <v>13</v>
      </c>
      <c r="AF52" s="2" t="s">
        <v>14</v>
      </c>
      <c r="AG52" s="2" t="s">
        <v>3</v>
      </c>
      <c r="AH52" s="2" t="s">
        <v>4</v>
      </c>
      <c r="AI52" s="2" t="s">
        <v>5</v>
      </c>
      <c r="AJ52" s="2" t="s">
        <v>6</v>
      </c>
      <c r="AK52" s="12" t="s">
        <v>2</v>
      </c>
    </row>
    <row r="53" spans="1:38" x14ac:dyDescent="0.2">
      <c r="A53" s="1" t="s">
        <v>51</v>
      </c>
      <c r="B53" s="14">
        <v>0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9">
        <f>SUM(B53:R53)</f>
        <v>0</v>
      </c>
      <c r="T53" s="27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10">
        <f t="shared" ref="AK53:AK58" si="8">SUM(T53:AJ53)</f>
        <v>0</v>
      </c>
    </row>
    <row r="54" spans="1:38" x14ac:dyDescent="0.2">
      <c r="A54" s="1" t="s">
        <v>52</v>
      </c>
      <c r="B54" s="15"/>
      <c r="C54" s="14"/>
      <c r="D54" s="14"/>
      <c r="E54" s="14"/>
      <c r="F54" s="14"/>
      <c r="G54" s="14"/>
      <c r="H54" s="18">
        <v>3675</v>
      </c>
      <c r="I54" s="18"/>
      <c r="J54" s="18">
        <v>3675</v>
      </c>
      <c r="K54" s="18"/>
      <c r="L54" s="18"/>
      <c r="M54" s="18"/>
      <c r="N54" s="18"/>
      <c r="O54" s="18"/>
      <c r="P54" s="18"/>
      <c r="Q54" s="18"/>
      <c r="R54" s="18"/>
      <c r="S54" s="19">
        <f>SUM(B54:R54)</f>
        <v>7350</v>
      </c>
      <c r="T54" s="27" t="s">
        <v>57</v>
      </c>
      <c r="U54" s="24"/>
      <c r="V54" s="24"/>
      <c r="W54" s="24"/>
      <c r="X54" s="24"/>
      <c r="Y54" s="24"/>
      <c r="Z54" s="24"/>
      <c r="AA54" s="24">
        <v>595</v>
      </c>
      <c r="AB54" s="24">
        <v>2192</v>
      </c>
      <c r="AC54" s="24"/>
      <c r="AD54" s="24"/>
      <c r="AE54" s="24"/>
      <c r="AF54" s="24"/>
      <c r="AG54" s="24"/>
      <c r="AH54" s="24"/>
      <c r="AI54" s="24"/>
      <c r="AJ54" s="24"/>
      <c r="AK54" s="10">
        <f t="shared" si="8"/>
        <v>2787</v>
      </c>
    </row>
    <row r="55" spans="1:38" x14ac:dyDescent="0.2">
      <c r="B55" s="15"/>
      <c r="C55" s="14"/>
      <c r="D55" s="14"/>
      <c r="E55" s="14"/>
      <c r="F55" s="14"/>
      <c r="G55" s="14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9">
        <f>SUM(B55:R55)</f>
        <v>0</v>
      </c>
      <c r="T55" s="27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10">
        <f t="shared" si="8"/>
        <v>0</v>
      </c>
    </row>
    <row r="56" spans="1:38" x14ac:dyDescent="0.2">
      <c r="A56" s="1" t="s">
        <v>53</v>
      </c>
      <c r="H56" s="5">
        <v>2400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19">
        <f>SUM(B56:R56)</f>
        <v>2400</v>
      </c>
      <c r="T56" s="28" t="s">
        <v>58</v>
      </c>
      <c r="U56" s="24"/>
      <c r="V56" s="21"/>
      <c r="W56" s="21"/>
      <c r="X56" s="21"/>
      <c r="Y56" s="21"/>
      <c r="Z56" s="21"/>
      <c r="AA56" s="21"/>
      <c r="AB56" s="21"/>
      <c r="AC56" s="21"/>
      <c r="AD56" s="21"/>
      <c r="AE56" s="21">
        <v>10.45</v>
      </c>
      <c r="AF56" s="21"/>
      <c r="AG56" s="21"/>
      <c r="AH56" s="21"/>
      <c r="AI56" s="21"/>
      <c r="AJ56" s="21"/>
      <c r="AK56" s="10">
        <f t="shared" si="8"/>
        <v>10.45</v>
      </c>
    </row>
    <row r="57" spans="1:38" x14ac:dyDescent="0.2"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19"/>
      <c r="T57" s="28" t="s">
        <v>57</v>
      </c>
      <c r="U57" s="24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>
        <v>914.76</v>
      </c>
      <c r="AJ57" s="21"/>
      <c r="AK57" s="10">
        <v>914.76</v>
      </c>
    </row>
    <row r="58" spans="1:38" x14ac:dyDescent="0.2"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19">
        <f>SUM(B58:R58)</f>
        <v>0</v>
      </c>
      <c r="T58" s="28" t="s">
        <v>59</v>
      </c>
      <c r="U58" s="24"/>
      <c r="V58" s="21"/>
      <c r="W58" s="21"/>
      <c r="X58" s="21"/>
      <c r="Y58" s="21"/>
      <c r="Z58" s="21"/>
      <c r="AA58" s="21"/>
      <c r="AB58" s="21"/>
      <c r="AC58" s="21"/>
      <c r="AD58" s="21"/>
      <c r="AE58" s="21">
        <v>893.4</v>
      </c>
      <c r="AF58" s="21"/>
      <c r="AG58" s="21"/>
      <c r="AH58" s="21"/>
      <c r="AI58" s="21"/>
      <c r="AJ58" s="21"/>
      <c r="AK58" s="10">
        <f t="shared" si="8"/>
        <v>893.4</v>
      </c>
    </row>
    <row r="59" spans="1:38" ht="18.75" x14ac:dyDescent="0.3">
      <c r="A59" s="25"/>
      <c r="B59" s="25"/>
      <c r="C59" s="19">
        <f t="shared" ref="C59:M59" si="9">SUM(C53:C58)</f>
        <v>0</v>
      </c>
      <c r="D59" s="19">
        <f t="shared" si="9"/>
        <v>0</v>
      </c>
      <c r="E59" s="19">
        <f t="shared" si="9"/>
        <v>0</v>
      </c>
      <c r="F59" s="19">
        <f t="shared" si="9"/>
        <v>0</v>
      </c>
      <c r="G59" s="19">
        <f t="shared" si="9"/>
        <v>0</v>
      </c>
      <c r="H59" s="19">
        <f t="shared" si="9"/>
        <v>6075</v>
      </c>
      <c r="I59" s="19">
        <f t="shared" si="9"/>
        <v>0</v>
      </c>
      <c r="J59" s="19">
        <f t="shared" si="9"/>
        <v>3675</v>
      </c>
      <c r="K59" s="19">
        <f t="shared" si="9"/>
        <v>0</v>
      </c>
      <c r="L59" s="19">
        <f t="shared" si="9"/>
        <v>0</v>
      </c>
      <c r="M59" s="19">
        <f t="shared" si="9"/>
        <v>0</v>
      </c>
      <c r="N59" s="19">
        <v>0</v>
      </c>
      <c r="O59" s="19">
        <v>0</v>
      </c>
      <c r="P59" s="19">
        <v>0</v>
      </c>
      <c r="Q59" s="19">
        <v>0</v>
      </c>
      <c r="R59" s="19">
        <f>SUM(R53:R58)</f>
        <v>0</v>
      </c>
      <c r="S59" s="8">
        <f>SUM(S53:S58)</f>
        <v>9750</v>
      </c>
      <c r="T59" s="26"/>
      <c r="U59" s="26">
        <f t="shared" ref="U59:AK59" si="10">SUM(U53:U58)</f>
        <v>0</v>
      </c>
      <c r="V59" s="26">
        <f t="shared" si="10"/>
        <v>0</v>
      </c>
      <c r="W59" s="26">
        <f t="shared" si="10"/>
        <v>0</v>
      </c>
      <c r="X59" s="26">
        <f t="shared" si="10"/>
        <v>0</v>
      </c>
      <c r="Y59" s="26">
        <f t="shared" si="10"/>
        <v>0</v>
      </c>
      <c r="Z59" s="26">
        <f t="shared" si="10"/>
        <v>0</v>
      </c>
      <c r="AA59" s="26">
        <f t="shared" si="10"/>
        <v>595</v>
      </c>
      <c r="AB59" s="26">
        <f t="shared" si="10"/>
        <v>2192</v>
      </c>
      <c r="AC59" s="26">
        <f t="shared" si="10"/>
        <v>0</v>
      </c>
      <c r="AD59" s="26">
        <f t="shared" si="10"/>
        <v>0</v>
      </c>
      <c r="AE59" s="26">
        <v>903.85</v>
      </c>
      <c r="AF59" s="26">
        <v>0</v>
      </c>
      <c r="AG59" s="26">
        <v>0</v>
      </c>
      <c r="AH59" s="26">
        <v>0</v>
      </c>
      <c r="AI59" s="26">
        <f t="shared" si="10"/>
        <v>914.76</v>
      </c>
      <c r="AJ59" s="26">
        <f t="shared" si="10"/>
        <v>0</v>
      </c>
      <c r="AK59" s="10">
        <f t="shared" si="10"/>
        <v>4605.6099999999997</v>
      </c>
      <c r="AL59" s="11">
        <f>S59-AK59</f>
        <v>5144.3900000000003</v>
      </c>
    </row>
    <row r="60" spans="1:38" ht="14.45" customHeight="1" x14ac:dyDescent="0.25">
      <c r="A60" s="17" t="s">
        <v>29</v>
      </c>
      <c r="B60" s="13" t="s">
        <v>1</v>
      </c>
      <c r="C60" s="48" t="s">
        <v>0</v>
      </c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</row>
    <row r="61" spans="1:38" x14ac:dyDescent="0.2">
      <c r="A61" s="7" t="s">
        <v>16</v>
      </c>
      <c r="B61" s="14"/>
      <c r="C61" s="15" t="s">
        <v>3</v>
      </c>
      <c r="D61" s="15" t="s">
        <v>4</v>
      </c>
      <c r="E61" s="15" t="s">
        <v>5</v>
      </c>
      <c r="F61" s="15" t="s">
        <v>6</v>
      </c>
      <c r="G61" s="15" t="s">
        <v>7</v>
      </c>
      <c r="H61" s="16" t="s">
        <v>8</v>
      </c>
      <c r="I61" s="16" t="s">
        <v>9</v>
      </c>
      <c r="J61" s="16" t="s">
        <v>10</v>
      </c>
      <c r="K61" s="16" t="s">
        <v>11</v>
      </c>
      <c r="L61" s="16" t="s">
        <v>12</v>
      </c>
      <c r="M61" s="16" t="s">
        <v>13</v>
      </c>
      <c r="N61" s="16" t="s">
        <v>14</v>
      </c>
      <c r="O61" s="16" t="s">
        <v>3</v>
      </c>
      <c r="P61" s="16" t="s">
        <v>4</v>
      </c>
      <c r="Q61" s="16" t="s">
        <v>5</v>
      </c>
      <c r="R61" s="16" t="s">
        <v>6</v>
      </c>
      <c r="S61" s="7" t="s">
        <v>2</v>
      </c>
      <c r="T61" s="20" t="s">
        <v>17</v>
      </c>
      <c r="U61" s="2" t="s">
        <v>3</v>
      </c>
      <c r="V61" s="2" t="s">
        <v>4</v>
      </c>
      <c r="W61" s="2" t="s">
        <v>5</v>
      </c>
      <c r="X61" s="2" t="s">
        <v>6</v>
      </c>
      <c r="Y61" s="2" t="s">
        <v>7</v>
      </c>
      <c r="Z61" s="2" t="s">
        <v>8</v>
      </c>
      <c r="AA61" s="2" t="s">
        <v>9</v>
      </c>
      <c r="AB61" s="2" t="s">
        <v>10</v>
      </c>
      <c r="AC61" s="2" t="s">
        <v>11</v>
      </c>
      <c r="AD61" s="2" t="s">
        <v>12</v>
      </c>
      <c r="AE61" s="2" t="s">
        <v>13</v>
      </c>
      <c r="AF61" s="2" t="s">
        <v>14</v>
      </c>
      <c r="AG61" s="2" t="s">
        <v>3</v>
      </c>
      <c r="AH61" s="2" t="s">
        <v>4</v>
      </c>
      <c r="AI61" s="2" t="s">
        <v>5</v>
      </c>
      <c r="AJ61" s="2" t="s">
        <v>6</v>
      </c>
      <c r="AK61" s="12" t="s">
        <v>2</v>
      </c>
    </row>
    <row r="62" spans="1:38" x14ac:dyDescent="0.2">
      <c r="A62" s="1" t="s">
        <v>54</v>
      </c>
      <c r="B62" s="14"/>
      <c r="C62" s="14"/>
      <c r="D62" s="14"/>
      <c r="E62" s="14"/>
      <c r="F62" s="14">
        <v>61076.38</v>
      </c>
      <c r="G62" s="14">
        <v>55576.83</v>
      </c>
      <c r="H62" s="14">
        <v>274659.42</v>
      </c>
      <c r="I62" s="14">
        <v>192877.68</v>
      </c>
      <c r="J62" s="14">
        <v>11431.26</v>
      </c>
      <c r="K62" s="14">
        <v>122291.83</v>
      </c>
      <c r="L62" s="14">
        <v>176049.23</v>
      </c>
      <c r="M62" s="14"/>
      <c r="N62" s="14"/>
      <c r="O62" s="14"/>
      <c r="P62" s="14"/>
      <c r="Q62" s="14"/>
      <c r="R62" s="14"/>
      <c r="S62" s="19">
        <f>SUM(B62:R62)</f>
        <v>893962.63</v>
      </c>
      <c r="T62" s="27" t="s">
        <v>68</v>
      </c>
      <c r="U62" s="24"/>
      <c r="V62" s="24"/>
      <c r="W62" s="24"/>
      <c r="X62" s="24"/>
      <c r="Y62" s="24">
        <v>88093.95</v>
      </c>
      <c r="Z62" s="24"/>
      <c r="AA62" s="24">
        <v>89360.1</v>
      </c>
      <c r="AB62" s="24"/>
      <c r="AC62" s="24"/>
      <c r="AD62" s="24"/>
      <c r="AE62" s="24"/>
      <c r="AF62" s="24"/>
      <c r="AG62" s="24"/>
      <c r="AH62" s="24"/>
      <c r="AI62" s="24"/>
      <c r="AJ62" s="24"/>
      <c r="AK62" s="10">
        <f t="shared" ref="AK62:AK69" si="11">SUM(T62:AJ62)</f>
        <v>177454.05</v>
      </c>
    </row>
    <row r="63" spans="1:38" x14ac:dyDescent="0.2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9"/>
      <c r="T63" s="27" t="s">
        <v>69</v>
      </c>
      <c r="U63" s="24"/>
      <c r="V63" s="24"/>
      <c r="W63" s="24"/>
      <c r="X63" s="24"/>
      <c r="Y63" s="24"/>
      <c r="Z63" s="24"/>
      <c r="AA63" s="24">
        <v>291011.51</v>
      </c>
      <c r="AB63" s="24"/>
      <c r="AC63" s="24">
        <v>299147</v>
      </c>
      <c r="AD63" s="24"/>
      <c r="AE63" s="24">
        <v>58918.11</v>
      </c>
      <c r="AF63" s="24"/>
      <c r="AG63" s="24"/>
      <c r="AH63" s="24"/>
      <c r="AI63" s="24"/>
      <c r="AJ63" s="24"/>
      <c r="AK63" s="10">
        <v>649076.62</v>
      </c>
    </row>
    <row r="64" spans="1:38" x14ac:dyDescent="0.2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9"/>
      <c r="T64" s="27" t="s">
        <v>70</v>
      </c>
      <c r="U64" s="24"/>
      <c r="V64" s="24"/>
      <c r="W64" s="24"/>
      <c r="X64" s="24">
        <v>5136.3900000000003</v>
      </c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10">
        <v>5136.3900000000003</v>
      </c>
    </row>
    <row r="65" spans="1:38" x14ac:dyDescent="0.2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9"/>
      <c r="T65" s="27" t="s">
        <v>71</v>
      </c>
      <c r="U65" s="24"/>
      <c r="V65" s="24"/>
      <c r="W65" s="24"/>
      <c r="X65" s="24">
        <v>22245.64</v>
      </c>
      <c r="Y65" s="24"/>
      <c r="Z65" s="24">
        <v>23063.74</v>
      </c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10">
        <v>45309.38</v>
      </c>
    </row>
    <row r="66" spans="1:38" x14ac:dyDescent="0.2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9"/>
      <c r="T66" s="27" t="s">
        <v>72</v>
      </c>
      <c r="U66" s="24"/>
      <c r="V66" s="24"/>
      <c r="W66" s="24"/>
      <c r="X66" s="24">
        <v>8783.0499999999993</v>
      </c>
      <c r="Y66" s="24"/>
      <c r="Z66" s="24">
        <v>9926.32</v>
      </c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10">
        <v>18709.37</v>
      </c>
    </row>
    <row r="67" spans="1:38" x14ac:dyDescent="0.2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9"/>
      <c r="T67" s="27" t="s">
        <v>73</v>
      </c>
      <c r="U67" s="24"/>
      <c r="V67" s="24"/>
      <c r="W67" s="24"/>
      <c r="X67" s="24">
        <v>389.89</v>
      </c>
      <c r="Y67" s="24"/>
      <c r="Z67" s="24">
        <v>401.53</v>
      </c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10">
        <v>791.42</v>
      </c>
    </row>
    <row r="68" spans="1:38" x14ac:dyDescent="0.2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9"/>
      <c r="T68" s="27" t="s">
        <v>74</v>
      </c>
      <c r="U68" s="24"/>
      <c r="V68" s="24"/>
      <c r="W68" s="24"/>
      <c r="X68" s="24"/>
      <c r="Y68" s="24"/>
      <c r="Z68" s="24">
        <v>387.8</v>
      </c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10">
        <v>387.8</v>
      </c>
    </row>
    <row r="69" spans="1:38" x14ac:dyDescent="0.2">
      <c r="B69" s="15"/>
      <c r="C69" s="14"/>
      <c r="D69" s="14"/>
      <c r="E69" s="14"/>
      <c r="F69" s="14"/>
      <c r="G69" s="14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9">
        <f>SUM(B69:R69)</f>
        <v>0</v>
      </c>
      <c r="T69" s="27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10">
        <f t="shared" si="11"/>
        <v>0</v>
      </c>
    </row>
    <row r="70" spans="1:38" ht="18.75" x14ac:dyDescent="0.3">
      <c r="A70" s="25"/>
      <c r="B70" s="25"/>
      <c r="C70" s="19">
        <f t="shared" ref="C70:M70" si="12">SUM(C62:C69)</f>
        <v>0</v>
      </c>
      <c r="D70" s="19">
        <f t="shared" si="12"/>
        <v>0</v>
      </c>
      <c r="E70" s="19">
        <f t="shared" si="12"/>
        <v>0</v>
      </c>
      <c r="F70" s="19">
        <f t="shared" si="12"/>
        <v>61076.38</v>
      </c>
      <c r="G70" s="19">
        <f t="shared" si="12"/>
        <v>55576.83</v>
      </c>
      <c r="H70" s="19">
        <f t="shared" si="12"/>
        <v>274659.42</v>
      </c>
      <c r="I70" s="19">
        <f t="shared" si="12"/>
        <v>192877.68</v>
      </c>
      <c r="J70" s="19">
        <f t="shared" si="12"/>
        <v>11431.26</v>
      </c>
      <c r="K70" s="19">
        <f t="shared" si="12"/>
        <v>122291.83</v>
      </c>
      <c r="L70" s="19">
        <f t="shared" si="12"/>
        <v>176049.23</v>
      </c>
      <c r="M70" s="19">
        <f t="shared" si="12"/>
        <v>0</v>
      </c>
      <c r="N70" s="19">
        <v>0</v>
      </c>
      <c r="O70" s="19">
        <v>0</v>
      </c>
      <c r="P70" s="19">
        <v>0</v>
      </c>
      <c r="Q70" s="19">
        <v>0</v>
      </c>
      <c r="R70" s="19">
        <f>SUM(R62:R69)</f>
        <v>0</v>
      </c>
      <c r="S70" s="8">
        <f>SUM(S62:S69)</f>
        <v>893962.63</v>
      </c>
      <c r="T70" s="26"/>
      <c r="U70" s="26">
        <f t="shared" ref="U70:AK70" si="13">SUM(U62:U69)</f>
        <v>0</v>
      </c>
      <c r="V70" s="26">
        <f t="shared" si="13"/>
        <v>0</v>
      </c>
      <c r="W70" s="26">
        <f t="shared" si="13"/>
        <v>0</v>
      </c>
      <c r="X70" s="26">
        <f t="shared" si="13"/>
        <v>36554.97</v>
      </c>
      <c r="Y70" s="26">
        <f t="shared" si="13"/>
        <v>88093.95</v>
      </c>
      <c r="Z70" s="26">
        <f t="shared" si="13"/>
        <v>33779.39</v>
      </c>
      <c r="AA70" s="26">
        <f t="shared" si="13"/>
        <v>380371.61</v>
      </c>
      <c r="AB70" s="26">
        <f t="shared" si="13"/>
        <v>0</v>
      </c>
      <c r="AC70" s="26">
        <f t="shared" si="13"/>
        <v>299147</v>
      </c>
      <c r="AD70" s="26">
        <f t="shared" si="13"/>
        <v>0</v>
      </c>
      <c r="AE70" s="26">
        <v>58918.11</v>
      </c>
      <c r="AF70" s="26">
        <v>0</v>
      </c>
      <c r="AG70" s="26">
        <v>0</v>
      </c>
      <c r="AH70" s="26">
        <v>0</v>
      </c>
      <c r="AI70" s="26">
        <v>0</v>
      </c>
      <c r="AJ70" s="26">
        <f t="shared" si="13"/>
        <v>0</v>
      </c>
      <c r="AK70" s="10">
        <f t="shared" si="13"/>
        <v>896865.03</v>
      </c>
      <c r="AL70" s="11">
        <f>S70-AK70</f>
        <v>-2902.4000000000233</v>
      </c>
    </row>
    <row r="71" spans="1:38" ht="14.45" customHeight="1" x14ac:dyDescent="0.25">
      <c r="A71" s="17" t="s">
        <v>15</v>
      </c>
      <c r="B71" s="13" t="s">
        <v>1</v>
      </c>
      <c r="C71" s="48" t="s">
        <v>0</v>
      </c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</row>
    <row r="72" spans="1:38" x14ac:dyDescent="0.2">
      <c r="A72" s="7" t="s">
        <v>16</v>
      </c>
      <c r="B72" s="14"/>
      <c r="C72" s="15" t="s">
        <v>3</v>
      </c>
      <c r="D72" s="15" t="s">
        <v>4</v>
      </c>
      <c r="E72" s="15" t="s">
        <v>5</v>
      </c>
      <c r="F72" s="15" t="s">
        <v>6</v>
      </c>
      <c r="G72" s="15" t="s">
        <v>7</v>
      </c>
      <c r="H72" s="16" t="s">
        <v>8</v>
      </c>
      <c r="I72" s="16" t="s">
        <v>9</v>
      </c>
      <c r="J72" s="16" t="s">
        <v>10</v>
      </c>
      <c r="K72" s="16" t="s">
        <v>11</v>
      </c>
      <c r="L72" s="16" t="s">
        <v>12</v>
      </c>
      <c r="M72" s="16" t="s">
        <v>13</v>
      </c>
      <c r="N72" s="16" t="s">
        <v>14</v>
      </c>
      <c r="O72" s="16" t="s">
        <v>3</v>
      </c>
      <c r="P72" s="16" t="s">
        <v>4</v>
      </c>
      <c r="Q72" s="16" t="s">
        <v>5</v>
      </c>
      <c r="R72" s="16" t="s">
        <v>6</v>
      </c>
      <c r="S72" s="7" t="s">
        <v>2</v>
      </c>
      <c r="T72" s="37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7"/>
    </row>
    <row r="73" spans="1:38" s="6" customFormat="1" ht="18.75" x14ac:dyDescent="0.3">
      <c r="A73" s="35" t="s">
        <v>22</v>
      </c>
      <c r="B73" s="31"/>
      <c r="C73" s="22"/>
      <c r="D73" s="22"/>
      <c r="E73" s="22"/>
      <c r="F73" s="22"/>
      <c r="G73" s="22"/>
      <c r="H73" s="22">
        <v>1.63</v>
      </c>
      <c r="I73" s="22">
        <v>152.75</v>
      </c>
      <c r="J73" s="22">
        <v>99.26</v>
      </c>
      <c r="K73" s="22">
        <v>82.59</v>
      </c>
      <c r="L73" s="22">
        <v>131.80000000000001</v>
      </c>
      <c r="M73" s="22">
        <v>124.02</v>
      </c>
      <c r="N73" s="22">
        <v>136.08000000000001</v>
      </c>
      <c r="O73" s="22">
        <v>105.43</v>
      </c>
      <c r="P73" s="22">
        <v>101.32</v>
      </c>
      <c r="Q73" s="22">
        <v>467.96</v>
      </c>
      <c r="R73" s="36">
        <v>809.63</v>
      </c>
      <c r="S73" s="36">
        <v>2212.4699999999998</v>
      </c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3"/>
      <c r="AL73" s="34"/>
    </row>
    <row r="74" spans="1:38" s="6" customFormat="1" ht="18.75" x14ac:dyDescent="0.3">
      <c r="A74" s="35"/>
      <c r="B74" s="31"/>
      <c r="C74" s="36">
        <f t="shared" ref="C74:S74" si="14">SUM(C73)</f>
        <v>0</v>
      </c>
      <c r="D74" s="36">
        <f t="shared" si="14"/>
        <v>0</v>
      </c>
      <c r="E74" s="36">
        <f t="shared" si="14"/>
        <v>0</v>
      </c>
      <c r="F74" s="36">
        <f t="shared" si="14"/>
        <v>0</v>
      </c>
      <c r="G74" s="36">
        <f t="shared" si="14"/>
        <v>0</v>
      </c>
      <c r="H74" s="36">
        <f t="shared" si="14"/>
        <v>1.63</v>
      </c>
      <c r="I74" s="36">
        <f t="shared" si="14"/>
        <v>152.75</v>
      </c>
      <c r="J74" s="36">
        <f t="shared" si="14"/>
        <v>99.26</v>
      </c>
      <c r="K74" s="36">
        <f t="shared" si="14"/>
        <v>82.59</v>
      </c>
      <c r="L74" s="36">
        <f t="shared" si="14"/>
        <v>131.80000000000001</v>
      </c>
      <c r="M74" s="36">
        <f t="shared" si="14"/>
        <v>124.02</v>
      </c>
      <c r="N74" s="36">
        <v>0</v>
      </c>
      <c r="O74" s="36"/>
      <c r="P74" s="36"/>
      <c r="Q74" s="36"/>
      <c r="R74" s="36"/>
      <c r="S74" s="36">
        <f t="shared" si="14"/>
        <v>2212.4699999999998</v>
      </c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3"/>
      <c r="AL74" s="34"/>
    </row>
    <row r="75" spans="1:38" s="29" customFormat="1" ht="15.75" x14ac:dyDescent="0.25">
      <c r="A75" s="50" t="s">
        <v>55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30">
        <f>S70+S59+S50+S37+S74</f>
        <v>4082634.55</v>
      </c>
      <c r="T75" s="50" t="s">
        <v>56</v>
      </c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30">
        <f>AK70+AK59+AK50+AK37</f>
        <v>2321098.8000000003</v>
      </c>
    </row>
    <row r="77" spans="1:38" ht="15.75" x14ac:dyDescent="0.25">
      <c r="A77" s="54" t="s">
        <v>18</v>
      </c>
      <c r="B77" s="54"/>
      <c r="C77" s="54"/>
      <c r="D77" s="54"/>
      <c r="E77" s="54"/>
      <c r="F77" s="38"/>
      <c r="G77" s="38"/>
    </row>
    <row r="78" spans="1:38" ht="15.75" x14ac:dyDescent="0.25">
      <c r="A78" s="52" t="s">
        <v>19</v>
      </c>
      <c r="B78" s="52"/>
      <c r="C78" s="52"/>
      <c r="D78" s="52"/>
      <c r="E78" s="52"/>
      <c r="F78" s="51">
        <f>S75</f>
        <v>4082634.55</v>
      </c>
      <c r="G78" s="51"/>
      <c r="I78" s="4" t="s">
        <v>23</v>
      </c>
      <c r="J78" s="4">
        <f>F78</f>
        <v>4082634.55</v>
      </c>
    </row>
    <row r="79" spans="1:38" ht="15.75" x14ac:dyDescent="0.25">
      <c r="A79" s="53" t="s">
        <v>20</v>
      </c>
      <c r="B79" s="53"/>
      <c r="C79" s="53"/>
      <c r="D79" s="53"/>
      <c r="E79" s="53"/>
      <c r="F79" s="51">
        <f>AK75</f>
        <v>2321098.8000000003</v>
      </c>
      <c r="G79" s="51"/>
      <c r="I79" s="4" t="s">
        <v>24</v>
      </c>
      <c r="J79" s="4">
        <f>F79</f>
        <v>2321098.8000000003</v>
      </c>
    </row>
    <row r="80" spans="1:38" ht="15.75" x14ac:dyDescent="0.25">
      <c r="A80" s="54"/>
      <c r="B80" s="54"/>
      <c r="C80" s="54"/>
      <c r="D80" s="54"/>
      <c r="E80" s="54"/>
      <c r="F80" s="51"/>
      <c r="G80" s="51"/>
    </row>
    <row r="81" spans="1:22" ht="15.75" x14ac:dyDescent="0.25">
      <c r="A81" s="50" t="s">
        <v>21</v>
      </c>
      <c r="B81" s="50"/>
      <c r="C81" s="50"/>
      <c r="D81" s="50"/>
      <c r="E81" s="50"/>
      <c r="F81" s="51">
        <f>F78-F79</f>
        <v>1761535.7499999995</v>
      </c>
      <c r="G81" s="51"/>
      <c r="U81" s="39"/>
      <c r="V81" s="1" t="s">
        <v>26</v>
      </c>
    </row>
    <row r="82" spans="1:22" x14ac:dyDescent="0.2">
      <c r="A82" s="47"/>
      <c r="B82" s="47"/>
      <c r="C82" s="47"/>
      <c r="D82" s="47"/>
      <c r="E82" s="47"/>
      <c r="U82" s="40"/>
      <c r="V82" s="1" t="s">
        <v>27</v>
      </c>
    </row>
    <row r="84" spans="1:22" x14ac:dyDescent="0.2">
      <c r="A84" s="42" t="s">
        <v>28</v>
      </c>
    </row>
    <row r="93" spans="1:22" x14ac:dyDescent="0.2">
      <c r="H93" s="4" t="s">
        <v>87</v>
      </c>
      <c r="I93" s="4">
        <f>S37</f>
        <v>1902971.75</v>
      </c>
      <c r="J93" s="4">
        <f>AK37*100/I93</f>
        <v>70.298677318777862</v>
      </c>
      <c r="K93" s="4" t="s">
        <v>25</v>
      </c>
    </row>
    <row r="94" spans="1:22" x14ac:dyDescent="0.2">
      <c r="H94" s="4" t="s">
        <v>90</v>
      </c>
      <c r="I94" s="4">
        <f>S50</f>
        <v>1273737.6999999997</v>
      </c>
      <c r="J94" s="4">
        <f>AK50*100/I94</f>
        <v>6.4270838493671034</v>
      </c>
      <c r="K94" s="4" t="s">
        <v>25</v>
      </c>
    </row>
    <row r="95" spans="1:22" x14ac:dyDescent="0.2">
      <c r="H95" s="4" t="s">
        <v>89</v>
      </c>
      <c r="I95" s="4">
        <f>S70</f>
        <v>893962.63</v>
      </c>
      <c r="J95" s="4">
        <f>AK70*100/I95</f>
        <v>100.32466681521127</v>
      </c>
      <c r="K95" s="4" t="s">
        <v>25</v>
      </c>
    </row>
    <row r="96" spans="1:22" x14ac:dyDescent="0.2">
      <c r="H96" s="4" t="s">
        <v>88</v>
      </c>
      <c r="I96" s="4">
        <f>S59</f>
        <v>9750</v>
      </c>
      <c r="J96" s="4">
        <f>AK59*100/I96</f>
        <v>47.237025641025632</v>
      </c>
      <c r="K96" s="4" t="s">
        <v>25</v>
      </c>
    </row>
  </sheetData>
  <mergeCells count="23">
    <mergeCell ref="A77:E77"/>
    <mergeCell ref="C51:S51"/>
    <mergeCell ref="T51:AK51"/>
    <mergeCell ref="C60:S60"/>
    <mergeCell ref="T60:AK60"/>
    <mergeCell ref="A75:R75"/>
    <mergeCell ref="T75:AJ75"/>
    <mergeCell ref="A1:AK1"/>
    <mergeCell ref="A82:E82"/>
    <mergeCell ref="C71:S71"/>
    <mergeCell ref="T71:AK71"/>
    <mergeCell ref="A81:E81"/>
    <mergeCell ref="F78:G78"/>
    <mergeCell ref="F79:G79"/>
    <mergeCell ref="F80:G80"/>
    <mergeCell ref="F81:G81"/>
    <mergeCell ref="A78:E78"/>
    <mergeCell ref="A79:E79"/>
    <mergeCell ref="A80:E80"/>
    <mergeCell ref="T2:AK2"/>
    <mergeCell ref="C2:S2"/>
    <mergeCell ref="C38:S38"/>
    <mergeCell ref="T38:AK38"/>
  </mergeCells>
  <pageMargins left="0.511811024" right="0.511811024" top="0.78740157499999996" bottom="0.78740157499999996" header="0.31496062000000002" footer="0.31496062000000002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Investismentos 2020 e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</dc:creator>
  <cp:lastModifiedBy>Ana Paula</cp:lastModifiedBy>
  <cp:lastPrinted>2021-06-02T17:54:18Z</cp:lastPrinted>
  <dcterms:created xsi:type="dcterms:W3CDTF">2019-08-16T18:47:22Z</dcterms:created>
  <dcterms:modified xsi:type="dcterms:W3CDTF">2021-06-24T20:28:22Z</dcterms:modified>
</cp:coreProperties>
</file>